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drawings/drawing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F31ED244-E597-4A6D-B6FE-BEA381C9E8A7}" xr6:coauthVersionLast="36" xr6:coauthVersionMax="47" xr10:uidLastSave="{00000000-0000-0000-0000-000000000000}"/>
  <bookViews>
    <workbookView xWindow="28680" yWindow="-90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6" l="1"/>
  <c r="I30" i="6"/>
  <c r="I25" i="6"/>
  <c r="J25" i="6"/>
  <c r="J24" i="6"/>
  <c r="I24" i="6"/>
  <c r="J58" i="6"/>
  <c r="I58" i="6"/>
  <c r="I59" i="6"/>
  <c r="J59" i="6"/>
  <c r="J60" i="6"/>
  <c r="I60" i="6"/>
  <c r="G54" i="7"/>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J39" i="7"/>
  <c r="I39"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33" i="6"/>
  <c r="I33" i="6"/>
  <c r="E32" i="6"/>
  <c r="D32" i="6"/>
  <c r="C32" i="6"/>
  <c r="J31" i="6"/>
  <c r="I31" i="6"/>
  <c r="J29" i="6"/>
  <c r="I29" i="6"/>
  <c r="J28" i="6"/>
  <c r="I28" i="6"/>
  <c r="J27" i="6"/>
  <c r="I27" i="6"/>
  <c r="J26" i="6"/>
  <c r="I26"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<sst xmlns="http://schemas.openxmlformats.org/spreadsheetml/2006/main" count="1365" uniqueCount="238">
  <si>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</si>
  <si>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</si>
  <si>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</si>
  <si>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</si>
  <si>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</si>
  <si>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</si>
  <si>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</si>
  <si>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</si>
  <si>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</si>
  <si>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</si>
  <si>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</si>
  <si>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</si>
  <si>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</si>
  <si>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</si>
  <si>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</si>
  <si>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</si>
  <si>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</si>
  <si>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</si>
  <si>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</si>
  <si>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</si>
  <si>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</si>
  <si>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</si>
  <si>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</si>
  <si>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</si>
  <si>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</si>
  <si>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</si>
  <si>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</si>
  <si>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</si>
  <si>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</si>
  <si>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</si>
  <si>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</si>
  <si>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</si>
  <si>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</si>
  <si>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</si>
  <si>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</si>
  <si>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</si>
  <si>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</si>
  <si>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</si>
  <si>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</si>
  <si>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</si>
  <si>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</si>
  <si>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</si>
  <si>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</si>
  <si>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</si>
  <si>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</si>
  <si>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</si>
  <si>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</si>
  <si>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</si>
  <si>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</si>
  <si>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</si>
  <si>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</si>
  <si>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</si>
  <si>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</si>
  <si>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</si>
  <si>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</si>
  <si>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</si>
  <si>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</si>
  <si>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</si>
  <si>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</si>
  <si>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</si>
  <si>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</si>
  <si>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</si>
  <si>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</si>
  <si>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</si>
  <si>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</si>
  <si>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</si>
  <si>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</si>
  <si>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</si>
  <si>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</si>
  <si>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</si>
  <si>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</si>
  <si>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</si>
  <si>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</si>
  <si>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</si>
  <si>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</si>
  <si>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</si>
  <si>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</si>
  <si>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</si>
  <si>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</si>
  <si>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</si>
  <si>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</si>
  <si>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</si>
  <si>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</si>
  <si>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</si>
  <si>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</si>
  <si>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</si>
  <si>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</si>
  <si>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</si>
  <si>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</si>
  <si>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</si>
  <si>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</si>
  <si>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</si>
  <si>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</si>
  <si>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</si>
  <si>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</si>
  <si>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</si>
  <si>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</si>
  <si>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</si>
  <si>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</si>
  <si>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</si>
  <si>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</si>
  <si>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</si>
  <si>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</si>
  <si>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</si>
  <si>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</si>
  <si>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</si>
  <si>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</si>
  <si>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</si>
  <si>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</si>
  <si>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</si>
  <si>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</si>
  <si>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</si>
  <si>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</si>
  <si>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</si>
  <si>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</si>
  <si>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</si>
  <si>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</si>
  <si>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</si>
  <si>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</si>
  <si>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</si>
  <si>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</si>
  <si>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</si>
  <si>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</si>
  <si>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</si>
  <si>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</si>
  <si>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</si>
  <si>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</si>
  <si>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</si>
  <si>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</si>
  <si>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</si>
  <si>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</si>
  <si>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</si>
  <si>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</si>
  <si>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</si>
  <si>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</si>
  <si>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</si>
  <si>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</si>
  <si>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</si>
  <si>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</si>
  <si>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</si>
  <si>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</si>
  <si>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</si>
  <si>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</si>
  <si>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</si>
  <si>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</si>
  <si>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</si>
  <si>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</si>
  <si>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</si>
  <si>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</si>
  <si>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</si>
  <si>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</si>
  <si>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</si>
  <si>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</si>
  <si>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</si>
  <si>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</si>
  <si>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</si>
  <si>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</si>
  <si>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</si>
  <si>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</si>
  <si>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</si>
  <si>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</si>
  <si>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</si>
  <si>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</si>
  <si>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</si>
  <si>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</si>
  <si>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</si>
  <si>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</si>
  <si>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</si>
  <si>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</si>
  <si>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</si>
  <si>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</si>
  <si>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</si>
  <si>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</si>
  <si>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</si>
  <si>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</si>
  <si>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</si>
  <si>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</si>
  <si>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</si>
  <si>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</si>
  <si>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</si>
  <si>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</si>
  <si>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</si>
  <si>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</si>
  <si>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</si>
  <si>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</si>
  <si>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</si>
  <si>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</si>
  <si>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</si>
  <si>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</si>
  <si>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</si>
  <si>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</si>
  <si>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</si>
  <si>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</si>
  <si>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</si>
  <si>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</si>
  <si>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</si>
  <si>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</si>
  <si>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</si>
  <si>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</si>
  <si>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</si>
  <si>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</si>
  <si>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</si>
  <si>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</si>
  <si>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</si>
  <si>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</si>
  <si>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</si>
  <si>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</si>
  <si>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</si>
  <si>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</si>
  <si>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</si>
  <si>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</si>
  <si>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</si>
  <si>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</si>
  <si>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</si>
  <si>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</si>
  <si>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</si>
  <si>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</si>
  <si>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</si>
  <si>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</si>
  <si>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</si>
  <si>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</si>
  <si>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</si>
  <si>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</si>
  <si>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</si>
  <si>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</si>
  <si>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</si>
  <si>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</si>
  <si>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</si>
  <si>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</si>
  <si>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</si>
  <si>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</si>
  <si>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</si>
  <si>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</si>
  <si>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</si>
  <si>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</si>
  <si>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שיעור החשיפה צפוי 16.07.24</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</si>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</sst>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4"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105">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top style="thin">
        <color theme="0"/>
      </top>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71">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4" fillId="2" borderId="4" xfId="0" applyFont="1" applyFill="1" applyBorder="1" applyAlignment="1">
      <alignment horizontal="right" vertical="center"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right" vertical="center" wrapText="1"/>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9" fontId="4" fillId="2" borderId="4" xfId="0" applyNumberFormat="1" applyFont="1" applyFill="1" applyBorder="1" applyAlignment="1">
      <alignment horizontal="center" vertical="center" wrapText="1" readingOrder="2"/>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0" fontId="28" fillId="5" borderId="40" xfId="0" applyFont="1" applyFill="1" applyBorder="1" applyAlignment="1">
      <alignment vertical="center" readingOrder="2"/>
    </xf>
    <xf numFmtId="0" fontId="29" fillId="5" borderId="41" xfId="0" applyFont="1" applyFill="1" applyBorder="1" applyAlignment="1">
      <alignment horizontal="center" vertical="center" wrapText="1"/>
    </xf>
    <xf numFmtId="0" fontId="29" fillId="5" borderId="42" xfId="0" applyFont="1" applyFill="1" applyBorder="1" applyAlignment="1">
      <alignment horizontal="center" vertical="center" wrapText="1"/>
    </xf>
    <xf numFmtId="0" fontId="29" fillId="5" borderId="43" xfId="0" applyFont="1" applyFill="1" applyBorder="1" applyAlignment="1">
      <alignment horizontal="center" vertical="center" wrapText="1"/>
    </xf>
    <xf numFmtId="0" fontId="29" fillId="5" borderId="42" xfId="0" applyFont="1" applyFill="1" applyBorder="1" applyAlignment="1">
      <alignment horizontal="center" vertical="center"/>
    </xf>
    <xf numFmtId="0" fontId="29" fillId="5" borderId="43" xfId="0" applyFont="1" applyFill="1" applyBorder="1" applyAlignment="1">
      <alignment horizontal="center" vertical="center"/>
    </xf>
    <xf numFmtId="0" fontId="23" fillId="6" borderId="47" xfId="0" applyFont="1" applyFill="1" applyBorder="1" applyAlignment="1">
      <alignment vertical="center" wrapText="1" readingOrder="2"/>
    </xf>
    <xf numFmtId="10" fontId="23" fillId="6" borderId="48" xfId="1" applyNumberFormat="1" applyFont="1" applyFill="1" applyBorder="1" applyAlignment="1">
      <alignment horizontal="center" vertical="center"/>
    </xf>
    <xf numFmtId="10" fontId="23" fillId="6" borderId="49" xfId="1" applyNumberFormat="1" applyFont="1" applyFill="1" applyBorder="1" applyAlignment="1">
      <alignment horizontal="center" vertical="center"/>
    </xf>
    <xf numFmtId="10" fontId="23" fillId="6" borderId="50" xfId="1" applyNumberFormat="1" applyFont="1" applyFill="1" applyBorder="1" applyAlignment="1">
      <alignment horizontal="center" vertical="center"/>
    </xf>
    <xf numFmtId="10" fontId="23" fillId="7" borderId="48" xfId="1" applyNumberFormat="1" applyFont="1" applyFill="1" applyBorder="1" applyAlignment="1">
      <alignment horizontal="center" vertical="center"/>
    </xf>
    <xf numFmtId="0" fontId="23" fillId="7" borderId="49" xfId="0" applyFont="1" applyFill="1" applyBorder="1" applyAlignment="1">
      <alignment horizontal="center" vertical="center" readingOrder="2"/>
    </xf>
    <xf numFmtId="10" fontId="23" fillId="7" borderId="49" xfId="0" applyNumberFormat="1" applyFont="1" applyFill="1" applyBorder="1" applyAlignment="1">
      <alignment horizontal="center" vertical="center"/>
    </xf>
    <xf numFmtId="0" fontId="23" fillId="7" borderId="50" xfId="0" applyFont="1" applyFill="1" applyBorder="1" applyAlignment="1">
      <alignment horizontal="center" vertical="center" wrapText="1"/>
    </xf>
    <xf numFmtId="9" fontId="23" fillId="0" borderId="0" xfId="0" applyNumberFormat="1" applyFont="1" applyAlignment="1">
      <alignment vertical="center"/>
    </xf>
    <xf numFmtId="0" fontId="23" fillId="6" borderId="47" xfId="0" applyFont="1" applyFill="1" applyBorder="1" applyAlignment="1">
      <alignment vertical="center" readingOrder="2"/>
    </xf>
    <xf numFmtId="0" fontId="23" fillId="7" borderId="50" xfId="0" applyFont="1" applyFill="1" applyBorder="1" applyAlignment="1">
      <alignment horizontal="center" vertical="center"/>
    </xf>
    <xf numFmtId="10" fontId="27" fillId="6" borderId="48" xfId="1" applyNumberFormat="1" applyFont="1" applyFill="1" applyBorder="1" applyAlignment="1">
      <alignment horizontal="center" vertical="center"/>
    </xf>
    <xf numFmtId="10" fontId="27" fillId="6" borderId="49" xfId="1" applyNumberFormat="1" applyFont="1" applyFill="1" applyBorder="1" applyAlignment="1">
      <alignment horizontal="center" vertical="center"/>
    </xf>
    <xf numFmtId="10" fontId="27" fillId="6" borderId="50" xfId="1" applyNumberFormat="1" applyFont="1" applyFill="1" applyBorder="1" applyAlignment="1">
      <alignment horizontal="center" vertical="center"/>
    </xf>
    <xf numFmtId="10" fontId="27" fillId="7" borderId="48" xfId="1" applyNumberFormat="1" applyFont="1" applyFill="1" applyBorder="1" applyAlignment="1">
      <alignment horizontal="center" vertical="center"/>
    </xf>
    <xf numFmtId="0" fontId="23" fillId="7" borderId="49" xfId="0" applyFont="1" applyFill="1" applyBorder="1" applyAlignment="1">
      <alignment horizontal="center" vertical="center"/>
    </xf>
    <xf numFmtId="0" fontId="23" fillId="6" borderId="53" xfId="0" applyFont="1" applyFill="1" applyBorder="1" applyAlignment="1">
      <alignment vertical="center" readingOrder="2"/>
    </xf>
    <xf numFmtId="10" fontId="23" fillId="6" borderId="54" xfId="1" applyNumberFormat="1" applyFont="1" applyFill="1" applyBorder="1" applyAlignment="1">
      <alignment horizontal="center" vertical="center"/>
    </xf>
    <xf numFmtId="10" fontId="23" fillId="7" borderId="54" xfId="1" applyNumberFormat="1" applyFont="1" applyFill="1" applyBorder="1" applyAlignment="1">
      <alignment horizontal="center" vertical="center"/>
    </xf>
    <xf numFmtId="0" fontId="23" fillId="7" borderId="55" xfId="0" applyFont="1" applyFill="1" applyBorder="1" applyAlignment="1">
      <alignment horizontal="center" vertical="center" readingOrder="2"/>
    </xf>
    <xf numFmtId="10" fontId="23" fillId="7" borderId="55" xfId="0" applyNumberFormat="1" applyFont="1" applyFill="1" applyBorder="1" applyAlignment="1">
      <alignment horizontal="center" vertical="center"/>
    </xf>
    <xf numFmtId="0" fontId="23" fillId="7" borderId="56" xfId="0" applyFont="1" applyFill="1" applyBorder="1" applyAlignment="1">
      <alignment horizontal="center" vertical="center"/>
    </xf>
    <xf numFmtId="0" fontId="23" fillId="6" borderId="60" xfId="0" applyFont="1" applyFill="1" applyBorder="1" applyAlignment="1">
      <alignment vertical="center" wrapText="1" readingOrder="2"/>
    </xf>
    <xf numFmtId="10" fontId="23" fillId="6" borderId="60" xfId="1" applyNumberFormat="1" applyFont="1" applyFill="1" applyBorder="1" applyAlignment="1">
      <alignment horizontal="center" vertical="center"/>
    </xf>
    <xf numFmtId="0" fontId="23" fillId="6" borderId="60" xfId="0" applyFont="1" applyFill="1" applyBorder="1" applyAlignment="1">
      <alignment horizontal="center" vertical="center" readingOrder="2"/>
    </xf>
    <xf numFmtId="10" fontId="23" fillId="6" borderId="60" xfId="0" applyNumberFormat="1" applyFont="1" applyFill="1" applyBorder="1" applyAlignment="1">
      <alignment horizontal="center" vertical="center"/>
    </xf>
    <xf numFmtId="0" fontId="23" fillId="6" borderId="60" xfId="0" applyFont="1" applyFill="1" applyBorder="1" applyAlignment="1">
      <alignment horizontal="center" vertical="center"/>
    </xf>
    <xf numFmtId="0" fontId="23" fillId="6" borderId="49" xfId="0" applyFont="1" applyFill="1" applyBorder="1" applyAlignment="1">
      <alignment vertical="center" wrapText="1" readingOrder="2"/>
    </xf>
    <xf numFmtId="0" fontId="23" fillId="6" borderId="49" xfId="0" applyFont="1" applyFill="1" applyBorder="1" applyAlignment="1">
      <alignment horizontal="center" vertical="center" readingOrder="2"/>
    </xf>
    <xf numFmtId="10" fontId="23" fillId="6" borderId="49" xfId="0" applyNumberFormat="1" applyFont="1" applyFill="1" applyBorder="1" applyAlignment="1">
      <alignment horizontal="center" vertical="center"/>
    </xf>
    <xf numFmtId="0" fontId="23" fillId="6" borderId="49" xfId="0" applyFont="1" applyFill="1" applyBorder="1" applyAlignment="1">
      <alignment horizontal="center" vertical="center"/>
    </xf>
    <xf numFmtId="10" fontId="23" fillId="8" borderId="49" xfId="1" applyNumberFormat="1" applyFont="1" applyFill="1" applyBorder="1" applyAlignment="1">
      <alignment horizontal="center" vertical="center"/>
    </xf>
    <xf numFmtId="10" fontId="23" fillId="8" borderId="50" xfId="1" applyNumberFormat="1" applyFont="1" applyFill="1" applyBorder="1" applyAlignment="1">
      <alignment horizontal="center" vertical="center"/>
    </xf>
    <xf numFmtId="10" fontId="27" fillId="8" borderId="49" xfId="1" applyNumberFormat="1" applyFont="1" applyFill="1" applyBorder="1" applyAlignment="1">
      <alignment horizontal="center" vertical="center"/>
    </xf>
    <xf numFmtId="10" fontId="27" fillId="8" borderId="50" xfId="1" applyNumberFormat="1" applyFont="1" applyFill="1" applyBorder="1" applyAlignment="1">
      <alignment horizontal="center" vertical="center"/>
    </xf>
    <xf numFmtId="10" fontId="23" fillId="8" borderId="55" xfId="1" applyNumberFormat="1" applyFont="1" applyFill="1" applyBorder="1" applyAlignment="1">
      <alignment horizontal="center" vertical="center"/>
    </xf>
    <xf numFmtId="10" fontId="23" fillId="8" borderId="56" xfId="1" applyNumberFormat="1" applyFont="1" applyFill="1" applyBorder="1" applyAlignment="1">
      <alignment horizontal="center" vertical="center"/>
    </xf>
    <xf numFmtId="0" fontId="23" fillId="6" borderId="0" xfId="0" applyFont="1" applyFill="1" applyAlignment="1">
      <alignment vertical="center"/>
    </xf>
    <xf numFmtId="0" fontId="23" fillId="6" borderId="52" xfId="0" applyFont="1" applyFill="1" applyBorder="1" applyAlignment="1">
      <alignment vertical="center"/>
    </xf>
    <xf numFmtId="165" fontId="23" fillId="7" borderId="49"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63" xfId="0" applyFont="1" applyFill="1" applyBorder="1" applyAlignment="1">
      <alignment vertical="center" readingOrder="2"/>
    </xf>
    <xf numFmtId="0" fontId="29" fillId="5" borderId="64"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65" xfId="0" applyFont="1" applyFill="1" applyBorder="1" applyAlignment="1">
      <alignment horizontal="center" vertical="center" wrapText="1"/>
    </xf>
    <xf numFmtId="0" fontId="29" fillId="5" borderId="66" xfId="0" applyFont="1" applyFill="1" applyBorder="1" applyAlignment="1">
      <alignment horizontal="center" vertical="center" wrapText="1"/>
    </xf>
    <xf numFmtId="0" fontId="23" fillId="6" borderId="67" xfId="0" applyFont="1" applyFill="1" applyBorder="1" applyAlignment="1">
      <alignment vertical="center" wrapText="1" readingOrder="2"/>
    </xf>
    <xf numFmtId="10" fontId="23" fillId="7" borderId="68" xfId="1" applyNumberFormat="1" applyFont="1" applyFill="1" applyBorder="1" applyAlignment="1">
      <alignment horizontal="center" vertical="center"/>
    </xf>
    <xf numFmtId="0" fontId="23" fillId="7" borderId="48" xfId="0" applyFont="1" applyFill="1" applyBorder="1" applyAlignment="1">
      <alignment horizontal="center" vertical="center" readingOrder="2"/>
    </xf>
    <xf numFmtId="0" fontId="23" fillId="6" borderId="67" xfId="0" applyFont="1" applyFill="1" applyBorder="1" applyAlignment="1">
      <alignment vertical="center" readingOrder="2"/>
    </xf>
    <xf numFmtId="166" fontId="23" fillId="7" borderId="48" xfId="0" applyNumberFormat="1" applyFont="1" applyFill="1" applyBorder="1" applyAlignment="1">
      <alignment horizontal="center" vertical="center"/>
    </xf>
    <xf numFmtId="166" fontId="23" fillId="7" borderId="49" xfId="0" applyNumberFormat="1" applyFont="1" applyFill="1" applyBorder="1" applyAlignment="1">
      <alignment horizontal="center" vertical="center"/>
    </xf>
    <xf numFmtId="0" fontId="23" fillId="6" borderId="69" xfId="0" applyFont="1" applyFill="1" applyBorder="1" applyAlignment="1">
      <alignment vertical="center" readingOrder="2"/>
    </xf>
    <xf numFmtId="10" fontId="23" fillId="6" borderId="70" xfId="1" applyNumberFormat="1" applyFont="1" applyFill="1" applyBorder="1" applyAlignment="1">
      <alignment horizontal="center" vertical="center"/>
    </xf>
    <xf numFmtId="10" fontId="23" fillId="6" borderId="71" xfId="1" applyNumberFormat="1" applyFont="1" applyFill="1" applyBorder="1" applyAlignment="1">
      <alignment horizontal="center" vertical="center"/>
    </xf>
    <xf numFmtId="10" fontId="23" fillId="6" borderId="72" xfId="1" applyNumberFormat="1" applyFont="1" applyFill="1" applyBorder="1" applyAlignment="1">
      <alignment horizontal="center" vertical="center"/>
    </xf>
    <xf numFmtId="10" fontId="23" fillId="7" borderId="70" xfId="1" applyNumberFormat="1" applyFont="1" applyFill="1" applyBorder="1" applyAlignment="1">
      <alignment horizontal="center" vertical="center"/>
    </xf>
    <xf numFmtId="10" fontId="23" fillId="7" borderId="73"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60" xfId="0" applyNumberFormat="1" applyFont="1" applyFill="1" applyBorder="1" applyAlignment="1">
      <alignment horizontal="center" vertical="center" wrapText="1"/>
    </xf>
    <xf numFmtId="0" fontId="29" fillId="5" borderId="74" xfId="0" applyFont="1" applyFill="1" applyBorder="1" applyAlignment="1">
      <alignment horizontal="center" vertical="center"/>
    </xf>
    <xf numFmtId="0" fontId="29" fillId="5" borderId="74" xfId="0" applyFont="1" applyFill="1" applyBorder="1" applyAlignment="1">
      <alignment horizontal="center" vertical="center" wrapText="1"/>
    </xf>
    <xf numFmtId="166" fontId="29" fillId="5" borderId="74" xfId="0" applyNumberFormat="1" applyFont="1" applyFill="1" applyBorder="1" applyAlignment="1">
      <alignment horizontal="center" vertical="center" wrapText="1"/>
    </xf>
    <xf numFmtId="0" fontId="29" fillId="5" borderId="75" xfId="0" applyFont="1" applyFill="1" applyBorder="1" applyAlignment="1">
      <alignment horizontal="center" vertical="center"/>
    </xf>
    <xf numFmtId="0" fontId="23" fillId="7" borderId="41" xfId="0" applyFont="1" applyFill="1" applyBorder="1" applyAlignment="1">
      <alignment horizontal="center" vertical="center" readingOrder="2"/>
    </xf>
    <xf numFmtId="10" fontId="23" fillId="7" borderId="42"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60"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8" xfId="1" applyNumberFormat="1" applyFont="1" applyFill="1" applyBorder="1" applyAlignment="1">
      <alignment horizontal="center" vertical="center"/>
    </xf>
    <xf numFmtId="0" fontId="0" fillId="0" borderId="0" xfId="0" applyAlignment="1">
      <alignment horizontal="center"/>
    </xf>
    <xf numFmtId="10" fontId="32" fillId="6" borderId="48"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8" xfId="1" applyNumberFormat="1" applyFont="1" applyFill="1" applyBorder="1" applyAlignment="1">
      <alignment horizontal="center" vertical="center"/>
    </xf>
    <xf numFmtId="0" fontId="4" fillId="2" borderId="5" xfId="0" applyFont="1" applyFill="1" applyBorder="1" applyAlignment="1">
      <alignment horizontal="right" vertical="center" wrapText="1" readingOrder="2"/>
    </xf>
    <xf numFmtId="0" fontId="4" fillId="2" borderId="6" xfId="0" applyFont="1" applyFill="1" applyBorder="1" applyAlignment="1">
      <alignment horizontal="right" vertical="center" wrapText="1" readingOrder="2"/>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21" fillId="2" borderId="4" xfId="0" applyNumberFormat="1" applyFont="1" applyFill="1" applyBorder="1" applyAlignment="1">
      <alignment horizontal="center" vertical="center" wrapText="1" readingOrder="2"/>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10" fontId="33" fillId="7" borderId="48" xfId="1" applyNumberFormat="1" applyFont="1" applyFill="1" applyBorder="1" applyAlignment="1">
      <alignment horizontal="center" vertical="center"/>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51"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52" xfId="0" applyFont="1" applyFill="1" applyBorder="1" applyAlignment="1">
      <alignment horizontal="center" vertical="center" wrapText="1"/>
    </xf>
    <xf numFmtId="0" fontId="23" fillId="6" borderId="57" xfId="0" applyFont="1" applyFill="1" applyBorder="1" applyAlignment="1">
      <alignment horizontal="center" vertical="center" wrapText="1"/>
    </xf>
    <xf numFmtId="0" fontId="23" fillId="6" borderId="58" xfId="0" applyFont="1" applyFill="1" applyBorder="1" applyAlignment="1">
      <alignment horizontal="center" vertical="center" wrapText="1"/>
    </xf>
    <xf numFmtId="0" fontId="23" fillId="6" borderId="59"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4" xfId="0" applyFont="1" applyFill="1" applyBorder="1" applyAlignment="1">
      <alignment horizontal="center" vertical="center"/>
    </xf>
    <xf numFmtId="0" fontId="29" fillId="5" borderId="45" xfId="0" applyFont="1" applyFill="1" applyBorder="1" applyAlignment="1">
      <alignment horizontal="center" vertical="center"/>
    </xf>
    <xf numFmtId="0" fontId="29" fillId="5" borderId="46" xfId="0" applyFont="1" applyFill="1" applyBorder="1" applyAlignment="1">
      <alignment horizontal="center" vertical="center"/>
    </xf>
    <xf numFmtId="0" fontId="29" fillId="5" borderId="61" xfId="0" applyFont="1" applyFill="1" applyBorder="1" applyAlignment="1">
      <alignment horizontal="center" vertical="center" wrapText="1"/>
    </xf>
    <xf numFmtId="0" fontId="29" fillId="5" borderId="62" xfId="0" applyFont="1" applyFill="1" applyBorder="1" applyAlignment="1">
      <alignment horizontal="center" vertical="center" wrapText="1"/>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0" xfId="0" applyFont="1" applyFill="1" applyAlignment="1">
      <alignment horizontal="center" vertical="center"/>
    </xf>
    <xf numFmtId="0" fontId="23" fillId="6" borderId="52" xfId="0" applyFont="1" applyFill="1" applyBorder="1" applyAlignment="1">
      <alignment horizontal="center" vertical="center"/>
    </xf>
    <xf numFmtId="0" fontId="23" fillId="6" borderId="57" xfId="0" applyFont="1" applyFill="1" applyBorder="1" applyAlignment="1">
      <alignment horizontal="center" vertical="center"/>
    </xf>
    <xf numFmtId="0" fontId="23" fillId="6" borderId="58" xfId="0" applyFont="1" applyFill="1" applyBorder="1" applyAlignment="1">
      <alignment horizontal="center" vertical="center"/>
    </xf>
    <xf numFmtId="0" fontId="23" fillId="6" borderId="59" xfId="0" applyFont="1" applyFill="1" applyBorder="1" applyAlignment="1">
      <alignment horizontal="center" vertical="center"/>
    </xf>
    <xf numFmtId="0" fontId="0" fillId="0" borderId="0" xfId="0" applyAlignment="1">
      <alignment horizontal="center"/>
    </xf>
    <xf numFmtId="0" fontId="4" fillId="0" borderId="6" xfId="0" applyFont="1" applyBorder="1" applyAlignment="1">
      <alignment horizontal="center" vertical="center" wrapText="1" readingOrder="2"/>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6" xfId="0" applyNumberFormat="1" applyFont="1" applyFill="1" applyBorder="1" applyAlignment="1">
      <alignment horizontal="right" vertical="center" wrapText="1" readingOrder="2"/>
    </xf>
    <xf numFmtId="166" fontId="4" fillId="2" borderId="4"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4" xfId="0" applyNumberFormat="1" applyFont="1" applyFill="1" applyBorder="1" applyAlignment="1">
      <alignment horizontal="right" vertical="center" wrapText="1"/>
    </xf>
    <xf numFmtId="166" fontId="21" fillId="2" borderId="4" xfId="0" applyNumberFormat="1" applyFont="1" applyFill="1" applyBorder="1" applyAlignment="1">
      <alignment horizontal="center" vertical="center" wrapText="1" readingOrder="2"/>
    </xf>
    <xf numFmtId="166" fontId="4" fillId="2" borderId="0" xfId="0" applyNumberFormat="1" applyFont="1" applyFill="1" applyAlignment="1">
      <alignment horizontal="right"/>
    </xf>
    <xf numFmtId="166" fontId="21" fillId="2" borderId="0" xfId="0" applyNumberFormat="1" applyFont="1" applyFill="1" applyAlignment="1">
      <alignment horizontal="center" vertical="center" wrapText="1" readingOrder="2"/>
    </xf>
    <xf numFmtId="166" fontId="4" fillId="2" borderId="0" xfId="0" applyNumberFormat="1" applyFont="1" applyFill="1"/>
    <xf numFmtId="166" fontId="4" fillId="0" borderId="0" xfId="0" applyNumberFormat="1" applyFont="1"/>
    <xf numFmtId="166" fontId="4" fillId="2" borderId="0" xfId="0" applyNumberFormat="1" applyFont="1" applyFill="1" applyAlignment="1">
      <alignment horizontal="center"/>
    </xf>
    <xf numFmtId="166" fontId="17" fillId="2" borderId="0" xfId="0" applyNumberFormat="1" applyFont="1" applyFill="1"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76" xfId="0" applyFont="1" applyFill="1" applyBorder="1" applyAlignment="1">
      <alignment horizontal="right" vertical="center" wrapText="1" readingOrder="2"/>
    </xf>
    <xf numFmtId="0" fontId="4" fillId="2" borderId="77"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8" xfId="0" applyFont="1" applyFill="1" applyBorder="1" applyAlignment="1">
      <alignment horizontal="center" vertical="center" wrapText="1" readingOrder="2"/>
    </xf>
    <xf numFmtId="0" fontId="4" fillId="2" borderId="79"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2" borderId="77"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9" xfId="0" applyNumberFormat="1" applyFont="1" applyFill="1" applyBorder="1" applyAlignment="1">
      <alignment horizontal="right" vertical="center" wrapText="1"/>
    </xf>
    <xf numFmtId="0" fontId="23" fillId="7" borderId="80" xfId="0" applyFont="1" applyFill="1" applyBorder="1" applyAlignment="1">
      <alignment horizontal="center" vertical="center" wrapText="1"/>
    </xf>
    <xf numFmtId="0" fontId="23" fillId="7" borderId="80" xfId="0" applyFont="1" applyFill="1" applyBorder="1" applyAlignment="1">
      <alignment horizontal="center" vertical="center"/>
    </xf>
    <xf numFmtId="0" fontId="29" fillId="5" borderId="81" xfId="0" applyFont="1" applyFill="1" applyBorder="1" applyAlignment="1">
      <alignment horizontal="center" vertical="center"/>
    </xf>
    <xf numFmtId="0" fontId="23" fillId="7" borderId="71" xfId="0" applyFont="1" applyFill="1" applyBorder="1" applyAlignment="1">
      <alignment horizontal="center" vertical="center" readingOrder="2"/>
    </xf>
    <xf numFmtId="10" fontId="23" fillId="7" borderId="71" xfId="0" applyNumberFormat="1" applyFont="1" applyFill="1" applyBorder="1" applyAlignment="1">
      <alignment horizontal="center" vertical="center"/>
    </xf>
    <xf numFmtId="0" fontId="23" fillId="7" borderId="82" xfId="0" applyFont="1" applyFill="1" applyBorder="1" applyAlignment="1">
      <alignment horizontal="center" vertical="center"/>
    </xf>
    <xf numFmtId="166" fontId="23" fillId="7" borderId="80" xfId="0" applyNumberFormat="1" applyFont="1" applyFill="1" applyBorder="1" applyAlignment="1">
      <alignment horizontal="center" vertical="center"/>
    </xf>
    <xf numFmtId="10" fontId="23" fillId="6" borderId="73" xfId="1" applyNumberFormat="1" applyFont="1" applyFill="1" applyBorder="1" applyAlignment="1">
      <alignment horizontal="center" vertical="center"/>
    </xf>
    <xf numFmtId="10" fontId="23" fillId="6" borderId="82" xfId="1" applyNumberFormat="1" applyFont="1" applyFill="1" applyBorder="1" applyAlignment="1">
      <alignment horizontal="center" vertical="center"/>
    </xf>
    <xf numFmtId="0" fontId="23" fillId="7" borderId="82" xfId="0" applyFont="1" applyFill="1" applyBorder="1" applyAlignment="1">
      <alignment horizontal="center" vertical="center" readingOrder="2"/>
    </xf>
    <xf numFmtId="10" fontId="23" fillId="7" borderId="82" xfId="0" applyNumberFormat="1" applyFont="1" applyFill="1" applyBorder="1" applyAlignment="1">
      <alignment horizontal="center" vertical="center"/>
    </xf>
    <xf numFmtId="10" fontId="27" fillId="6" borderId="73" xfId="1" applyNumberFormat="1" applyFont="1" applyFill="1" applyBorder="1" applyAlignment="1">
      <alignment horizontal="center" vertical="center"/>
    </xf>
    <xf numFmtId="10" fontId="27" fillId="6" borderId="82" xfId="1" applyNumberFormat="1" applyFont="1" applyFill="1" applyBorder="1" applyAlignment="1">
      <alignment horizontal="center" vertical="center"/>
    </xf>
    <xf numFmtId="10" fontId="27" fillId="7" borderId="73" xfId="1" applyNumberFormat="1" applyFont="1" applyFill="1" applyBorder="1" applyAlignment="1">
      <alignment horizontal="center" vertical="center"/>
    </xf>
    <xf numFmtId="166" fontId="23" fillId="7" borderId="82" xfId="0" applyNumberFormat="1" applyFont="1" applyFill="1" applyBorder="1" applyAlignment="1">
      <alignment horizontal="center" vertical="center"/>
    </xf>
    <xf numFmtId="0" fontId="23" fillId="6" borderId="83" xfId="0" applyFont="1" applyFill="1" applyBorder="1" applyAlignment="1">
      <alignment vertical="center" wrapText="1" readingOrder="2"/>
    </xf>
    <xf numFmtId="0" fontId="23" fillId="6" borderId="83" xfId="0" applyFont="1" applyFill="1" applyBorder="1" applyAlignment="1">
      <alignment vertical="center" readingOrder="2"/>
    </xf>
    <xf numFmtId="0" fontId="23" fillId="7" borderId="82" xfId="0" applyFont="1" applyFill="1" applyBorder="1" applyAlignment="1">
      <alignment horizontal="center" vertical="center" wrapText="1"/>
    </xf>
    <xf numFmtId="0" fontId="28" fillId="5" borderId="0" xfId="0" applyFont="1" applyFill="1" applyBorder="1" applyAlignment="1">
      <alignment vertical="center" readingOrder="2"/>
    </xf>
    <xf numFmtId="0" fontId="29" fillId="5" borderId="51" xfId="0" applyFont="1" applyFill="1" applyBorder="1" applyAlignment="1">
      <alignment horizontal="center" vertical="center" wrapText="1"/>
    </xf>
    <xf numFmtId="0" fontId="29" fillId="5" borderId="75" xfId="0" applyFont="1" applyFill="1" applyBorder="1" applyAlignment="1">
      <alignment horizontal="center" vertical="center" wrapText="1"/>
    </xf>
    <xf numFmtId="166" fontId="29" fillId="5" borderId="75" xfId="0" applyNumberFormat="1" applyFont="1" applyFill="1" applyBorder="1" applyAlignment="1">
      <alignment horizontal="center" vertical="center" wrapText="1"/>
    </xf>
    <xf numFmtId="166" fontId="29" fillId="5" borderId="64" xfId="0" applyNumberFormat="1" applyFont="1" applyFill="1" applyBorder="1" applyAlignment="1">
      <alignment horizontal="center" vertical="center" wrapText="1"/>
    </xf>
    <xf numFmtId="166" fontId="23" fillId="6" borderId="48" xfId="1" applyNumberFormat="1" applyFont="1" applyFill="1" applyBorder="1" applyAlignment="1">
      <alignment horizontal="center" vertical="center"/>
    </xf>
    <xf numFmtId="166" fontId="27" fillId="6" borderId="48" xfId="1" applyNumberFormat="1" applyFont="1" applyFill="1" applyBorder="1" applyAlignment="1">
      <alignment horizontal="center" vertical="center"/>
    </xf>
    <xf numFmtId="166" fontId="23" fillId="6" borderId="70" xfId="1" applyNumberFormat="1" applyFont="1" applyFill="1" applyBorder="1" applyAlignment="1">
      <alignment horizontal="center" vertical="center"/>
    </xf>
    <xf numFmtId="166" fontId="23" fillId="6" borderId="49" xfId="1" applyNumberFormat="1" applyFont="1" applyFill="1" applyBorder="1" applyAlignment="1">
      <alignment horizontal="center" vertical="center"/>
    </xf>
    <xf numFmtId="166" fontId="23" fillId="6" borderId="50" xfId="1" applyNumberFormat="1" applyFont="1" applyFill="1" applyBorder="1" applyAlignment="1">
      <alignment horizontal="center" vertical="center"/>
    </xf>
    <xf numFmtId="166" fontId="23" fillId="7" borderId="80" xfId="0" applyNumberFormat="1" applyFont="1" applyFill="1" applyBorder="1" applyAlignment="1">
      <alignment horizontal="center" vertical="center" wrapText="1"/>
    </xf>
    <xf numFmtId="166" fontId="23" fillId="6" borderId="71" xfId="1" applyNumberFormat="1" applyFont="1" applyFill="1" applyBorder="1" applyAlignment="1">
      <alignment horizontal="center" vertical="center"/>
    </xf>
    <xf numFmtId="166" fontId="23" fillId="6" borderId="72" xfId="1" applyNumberFormat="1" applyFont="1" applyFill="1" applyBorder="1" applyAlignment="1">
      <alignment horizontal="center" vertical="center"/>
    </xf>
    <xf numFmtId="166" fontId="23" fillId="7" borderId="70" xfId="1" applyNumberFormat="1" applyFont="1" applyFill="1" applyBorder="1" applyAlignment="1">
      <alignment horizontal="center" vertical="center"/>
    </xf>
    <xf numFmtId="166" fontId="23" fillId="7" borderId="71" xfId="0" applyNumberFormat="1" applyFont="1" applyFill="1" applyBorder="1" applyAlignment="1">
      <alignment horizontal="center" vertical="center"/>
    </xf>
    <xf numFmtId="0" fontId="23" fillId="7" borderId="80" xfId="0" applyFont="1" applyFill="1" applyBorder="1" applyAlignment="1">
      <alignment horizontal="center" vertical="center" wrapText="1" readingOrder="2"/>
    </xf>
    <xf numFmtId="166" fontId="29" fillId="5" borderId="65" xfId="0" applyNumberFormat="1" applyFont="1" applyFill="1" applyBorder="1" applyAlignment="1">
      <alignment horizontal="center" vertical="center" wrapText="1"/>
    </xf>
    <xf numFmtId="166" fontId="23" fillId="8" borderId="50" xfId="1" applyNumberFormat="1" applyFont="1" applyFill="1" applyBorder="1" applyAlignment="1">
      <alignment horizontal="center" vertical="center"/>
    </xf>
    <xf numFmtId="166" fontId="23" fillId="8" borderId="49" xfId="1" applyNumberFormat="1" applyFont="1" applyFill="1" applyBorder="1" applyAlignment="1">
      <alignment horizontal="center" vertical="center"/>
    </xf>
    <xf numFmtId="166" fontId="27" fillId="8" borderId="49" xfId="1" applyNumberFormat="1" applyFont="1" applyFill="1" applyBorder="1" applyAlignment="1">
      <alignment horizontal="center" vertical="center"/>
    </xf>
    <xf numFmtId="166" fontId="27" fillId="8" borderId="50" xfId="1" applyNumberFormat="1" applyFont="1" applyFill="1" applyBorder="1" applyAlignment="1">
      <alignment horizontal="center" vertical="center"/>
    </xf>
    <xf numFmtId="166" fontId="23" fillId="8" borderId="71" xfId="1" applyNumberFormat="1" applyFont="1" applyFill="1" applyBorder="1" applyAlignment="1">
      <alignment horizontal="center" vertical="center"/>
    </xf>
    <xf numFmtId="166" fontId="23" fillId="8" borderId="72" xfId="1" applyNumberFormat="1" applyFont="1" applyFill="1" applyBorder="1" applyAlignment="1">
      <alignment horizontal="center" vertical="center"/>
    </xf>
    <xf numFmtId="0" fontId="29" fillId="5" borderId="64" xfId="0" applyFont="1" applyFill="1" applyBorder="1" applyAlignment="1">
      <alignment horizontal="center" vertical="center"/>
    </xf>
    <xf numFmtId="0" fontId="23" fillId="7" borderId="70" xfId="0" applyFont="1" applyFill="1" applyBorder="1" applyAlignment="1">
      <alignment horizontal="center" vertical="center" readingOrder="2"/>
    </xf>
    <xf numFmtId="166" fontId="27" fillId="6" borderId="49" xfId="1" applyNumberFormat="1" applyFont="1" applyFill="1" applyBorder="1" applyAlignment="1">
      <alignment horizontal="center" vertical="center"/>
    </xf>
    <xf numFmtId="166" fontId="27" fillId="6" borderId="50" xfId="1" applyNumberFormat="1" applyFont="1" applyFill="1" applyBorder="1" applyAlignment="1">
      <alignment horizontal="center" vertical="center"/>
    </xf>
    <xf numFmtId="0" fontId="23" fillId="7" borderId="61" xfId="0" applyFont="1" applyFill="1" applyBorder="1" applyAlignment="1">
      <alignment horizontal="center" vertical="center" wrapText="1"/>
    </xf>
    <xf numFmtId="0" fontId="25" fillId="0" borderId="84" xfId="0" applyFont="1" applyBorder="1" applyAlignment="1">
      <alignment horizontal="right" vertical="center" wrapText="1"/>
    </xf>
    <xf numFmtId="0" fontId="25" fillId="0" borderId="85" xfId="0" applyFont="1" applyBorder="1" applyAlignment="1">
      <alignment horizontal="right" vertical="center" wrapText="1"/>
    </xf>
    <xf numFmtId="0" fontId="25" fillId="0" borderId="86" xfId="0" applyFont="1" applyBorder="1" applyAlignment="1">
      <alignment horizontal="right" vertical="center" wrapText="1"/>
    </xf>
    <xf numFmtId="0" fontId="25" fillId="0" borderId="88" xfId="0" applyFont="1" applyBorder="1" applyAlignment="1">
      <alignment horizontal="right" vertical="center" wrapText="1"/>
    </xf>
    <xf numFmtId="0" fontId="25" fillId="0" borderId="89" xfId="0" applyFont="1" applyBorder="1" applyAlignment="1">
      <alignment horizontal="right" vertical="center" wrapText="1"/>
    </xf>
    <xf numFmtId="0" fontId="26" fillId="0" borderId="90" xfId="0" applyFont="1" applyBorder="1" applyAlignment="1">
      <alignment horizontal="right" vertical="center" wrapText="1"/>
    </xf>
    <xf numFmtId="0" fontId="25" fillId="0" borderId="91" xfId="0" applyFont="1" applyBorder="1" applyAlignment="1">
      <alignment horizontal="right" vertical="center" wrapText="1"/>
    </xf>
    <xf numFmtId="0" fontId="25" fillId="0" borderId="92" xfId="0" applyFont="1" applyBorder="1" applyAlignment="1">
      <alignment horizontal="right" vertical="center" wrapText="1" readingOrder="2"/>
    </xf>
    <xf numFmtId="0" fontId="25" fillId="0" borderId="93" xfId="0" applyFont="1" applyBorder="1" applyAlignment="1">
      <alignment horizontal="right" vertical="center" wrapText="1" readingOrder="2"/>
    </xf>
    <xf numFmtId="0" fontId="25" fillId="0" borderId="94" xfId="0" applyFont="1" applyBorder="1" applyAlignment="1">
      <alignment horizontal="right" vertical="center" wrapText="1" readingOrder="2"/>
    </xf>
    <xf numFmtId="0" fontId="25" fillId="0" borderId="99" xfId="0" applyFont="1" applyBorder="1" applyAlignment="1">
      <alignment horizontal="right" vertical="center" wrapText="1" readingOrder="2"/>
    </xf>
    <xf numFmtId="0" fontId="24" fillId="4" borderId="100" xfId="0" applyFont="1" applyFill="1" applyBorder="1" applyAlignment="1">
      <alignment horizontal="right" vertical="center" wrapText="1"/>
    </xf>
    <xf numFmtId="0" fontId="24" fillId="4" borderId="101" xfId="0" applyFont="1" applyFill="1" applyBorder="1" applyAlignment="1">
      <alignment horizontal="center" vertical="center" wrapText="1" readingOrder="2"/>
    </xf>
    <xf numFmtId="0" fontId="24" fillId="4" borderId="102" xfId="0" applyFont="1" applyFill="1" applyBorder="1" applyAlignment="1">
      <alignment horizontal="center" vertical="center" wrapText="1" readingOrder="2"/>
    </xf>
    <xf numFmtId="0" fontId="24" fillId="4" borderId="103" xfId="0" applyFont="1" applyFill="1" applyBorder="1" applyAlignment="1">
      <alignment horizontal="center" vertical="center" wrapText="1" readingOrder="2"/>
    </xf>
    <xf numFmtId="0" fontId="24" fillId="4" borderId="104" xfId="0" applyFont="1" applyFill="1" applyBorder="1" applyAlignment="1">
      <alignment horizontal="right" vertical="center" wrapText="1" readingOrder="2"/>
    </xf>
    <xf numFmtId="166" fontId="25" fillId="0" borderId="87"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95"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96" xfId="0" applyNumberFormat="1" applyFont="1" applyBorder="1" applyAlignment="1">
      <alignment horizontal="right" vertical="center" wrapText="1" readingOrder="2"/>
    </xf>
    <xf numFmtId="166" fontId="25" fillId="0" borderId="97"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8"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35">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rgb="FFFF0000"/>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top style="thin">
          <color theme="0"/>
        </top>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top style="thin">
          <color theme="0"/>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bottom" textRotation="0" wrapText="0" indent="0" justifyLastLine="0" shrinkToFit="0" readingOrder="0"/>
    </dxf>
    <dxf>
      <font>
        <b/>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border outline="0">
        <top style="thin">
          <color indexed="64"/>
        </top>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3495675</xdr:colOff>
      <xdr:row>0</xdr:row>
      <xdr:rowOff>123825</xdr:rowOff>
    </xdr:from>
    <xdr:to>
      <xdr:col>1</xdr:col>
      <xdr:colOff>5775869</xdr:colOff>
      <xdr:row>3</xdr:row>
      <xdr:rowOff>153154</xdr:rowOff>
    </xdr:to>
    <xdr:pic>
      <xdr:nvPicPr>
        <xdr:cNvPr id="3" name="תמונה 2" descr="לוגו מור בית השקע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886181" y="123825"/>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2305050</xdr:colOff>
      <xdr:row>2</xdr:row>
      <xdr:rowOff>161925</xdr:rowOff>
    </xdr:from>
    <xdr:to>
      <xdr:col>1</xdr:col>
      <xdr:colOff>2638425</xdr:colOff>
      <xdr:row>4</xdr:row>
      <xdr:rowOff>133350</xdr:rowOff>
    </xdr:to>
    <xdr:pic>
      <xdr:nvPicPr>
        <xdr:cNvPr id="4" name="Picture 3" descr="לוגו נגישות">
          <a:extLst>
            <a:ext uri="{FF2B5EF4-FFF2-40B4-BE49-F238E27FC236}">
              <a16:creationId xmlns:a16="http://schemas.microsoft.com/office/drawing/2014/main" id="{911D6A7A-E861-49B6-A42E-0B66AF014F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648200" y="52387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1255058</xdr:colOff>
      <xdr:row>15</xdr:row>
      <xdr:rowOff>392206</xdr:rowOff>
    </xdr:from>
    <xdr:to>
      <xdr:col>5</xdr:col>
      <xdr:colOff>1106089</xdr:colOff>
      <xdr:row>15</xdr:row>
      <xdr:rowOff>1255788</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8635440" y="392206"/>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811100-36F8-49DA-94FE-BF55AF33E116}" name="TitleRegion1.a8.i23.1" displayName="TitleRegion1.a8.i23.1" ref="A8:I23" totalsRowShown="0" headerRowBorderDxfId="233" tableBorderDxfId="234">
  <autoFilter ref="A8:I23" xr:uid="{0F9EE68F-CBD5-4481-ABCF-6E536BCDDDE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C2E52BA-CE9A-4896-9F5E-06E7E8A716A9}" name="אפיק השקעה " dataDxfId="232"/>
    <tableColumn id="2" xr3:uid="{C7DE462F-EFC0-469E-BCEF-88EDCC639D0F}" name="שיעור חשיפה צפוי לשנת 2023"/>
    <tableColumn id="3" xr3:uid="{B63987C7-8BAA-4CB3-B29D-57EFCDAB5D62}" name="שיעור חשיפה  22.11.2023 צפוי"/>
    <tableColumn id="4" xr3:uid="{71C67221-F283-446A-8F12-A7BD007184D2}" name="שיעור החשיפה בפועל 30.06.2024"/>
    <tableColumn id="5" xr3:uid="{17FD869D-C428-4F66-962E-C948A412B57B}" name="שיעור החשיפה צפוי 2024"/>
    <tableColumn id="6" xr3:uid="{8EEC2509-A417-43BA-9105-7C4B96ABBD94}" name="שיעור החשיפה צפוי 01.07.24"/>
    <tableColumn id="7" xr3:uid="{37AEEE41-5900-4B38-B028-FEACF15A50C7}" name="טווח סטייה"/>
    <tableColumn id="8" xr3:uid="{3D162298-6F0E-4E7D-9ACF-79A03BB04340}" name="גבולות שיעור החשיפה הצפויה"/>
    <tableColumn id="9" xr3:uid="{285D1ADB-028C-42A3-AFA1-22414AA83179}" name="מדד ייחוס" dataDxfId="231"/>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70F5733-DAF2-429D-84DF-C72FF51F36F3}" name="TitleRegion1.b79.k85.7" displayName="TitleRegion1.b79.k85.7" ref="B79:K85" totalsRowShown="0" headerRowBorderDxfId="136" tableBorderDxfId="137" totalsRowBorderDxfId="135">
  <autoFilter ref="B79:K85" xr:uid="{34B76914-DC8F-46B6-B3AA-F8D34F5D228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AC831BF-546A-4DB9-A8D0-88AEC57DDFD4}" name="אפיק השקעה" dataDxfId="134"/>
    <tableColumn id="2" xr3:uid="{6DADE28D-8EF5-4D53-9B2A-7D48607F8C73}" name="אלפא מור תגמולים – מניות" dataDxfId="133" dataCellStyle="Percent"/>
    <tableColumn id="3" xr3:uid="{ADB17348-B056-4C64-A13E-664273AEC9C4}" name="מור השתלמות – מניות" dataDxfId="132" dataCellStyle="Percent"/>
    <tableColumn id="4" xr3:uid="{F2D97454-37A7-42CE-BD5C-A0E4798A4810}" name="מור קופת גמל להשקעה – מניות" dataDxfId="131" dataCellStyle="Percent"/>
    <tableColumn id="5" xr3:uid="{5F7B09C1-7ABB-4978-8C9D-6A7DF3914AE7}" name="_x0009_שיעור חשיפה צפוי לשנת 2024" dataDxfId="130" dataCellStyle="Percent"/>
    <tableColumn id="6" xr3:uid="{2C6BFFC5-F3A6-4C1C-AD69-DA68869EF0B7}" name="שיעור החשיפה צפוי 01.07.24" dataDxfId="129" dataCellStyle="Percent"/>
    <tableColumn id="7" xr3:uid="{083BF5E5-B1AE-4D78-9925-4C5F811F22D4}" name="_x0009_טווח סטייה" dataDxfId="128"/>
    <tableColumn id="8" xr3:uid="{4AD1E262-9AE3-46D5-B758-E46A2787ADBD}" name="_x0009_גבולות שיעור החשיפה הצפויה" dataDxfId="127"/>
    <tableColumn id="9" xr3:uid="{D014B3D6-80ED-41DA-B2E0-6D7B792FAA2A}" name="ריק במקור" dataDxfId="126"/>
    <tableColumn id="10" xr3:uid="{F4D9FDCF-B886-4A5E-87FF-FA4C4B0AB138}" name="_x0009_מדד ייחוס" dataDxfId="125"/>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315D7B6-5D13-4ECC-8865-AFB51A4EF4A0}" name="TitleRegion1.b90.k96.8" displayName="TitleRegion1.b90.k96.8" ref="B90:K96" totalsRowShown="0" tableBorderDxfId="124">
  <autoFilter ref="B90:K96" xr:uid="{1F0C1F88-EE04-4ECF-BA3F-324C53146F4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0E4BBB4-35AA-4786-847E-60439F78574F}" name="אפיק השקעה" dataDxfId="123"/>
    <tableColumn id="2" xr3:uid="{2D7722EA-94A2-4373-98BB-C587DD54452B}" name="אלפא מור תגמולים " dataDxfId="122" dataCellStyle="Percent"/>
    <tableColumn id="3" xr3:uid="{CBA8F70C-2B67-400D-A785-BB63172B7C59}" name="מור השתלמות " dataDxfId="121" dataCellStyle="Percent"/>
    <tableColumn id="4" xr3:uid="{49C7AF31-2B51-411A-94A4-9ABCF1AFE9AC}" name="מור קופת גמל להשקעה" dataDxfId="120" dataCellStyle="Percent"/>
    <tableColumn id="5" xr3:uid="{522570B9-4DB0-4D51-8C46-B95BC662D38D}" name="_x0009_שיעור חשיפה צפוי לשנת 2024" dataDxfId="119" dataCellStyle="Percent"/>
    <tableColumn id="6" xr3:uid="{30A5B3E1-DE9D-4C85-9F20-9FD5AAA09082}" name="שיעור החשיפה צפוי 01.07.24" dataDxfId="118" dataCellStyle="Percent"/>
    <tableColumn id="7" xr3:uid="{B7348496-7CA5-4154-86B3-6666E4EB7013}" name="_x0009_טווח סטייה" dataDxfId="117"/>
    <tableColumn id="8" xr3:uid="{290BFD1B-C077-484B-992D-E3872E27976D}" name="_x0009_גבולות שיעור החשיפה הצפויה" dataDxfId="116"/>
    <tableColumn id="9" xr3:uid="{3D92EA0D-E0BC-4BE3-A801-617E5ADFC3A9}" name="ריק במקור" dataDxfId="115"/>
    <tableColumn id="10" xr3:uid="{19AB70D3-DBE3-4E6C-93E1-F689F1B81A5E}" name="_x0009_מדד ייחוס" dataDxfId="114"/>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2FD2249-6BA6-4EFE-AF37-808577C27660}" name="TitleRegion1.b101.k107.9" displayName="TitleRegion1.b101.k107.9" ref="B101:K107" totalsRowShown="0" headerRowBorderDxfId="112" tableBorderDxfId="113" totalsRowBorderDxfId="111">
  <autoFilter ref="B101:K107" xr:uid="{F0EB8A5F-B7BE-443E-9007-E4B0C003EA1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EFB0967-EB68-4E90-B63B-F5EDD22E32DB}" name="אפיק השקעה" dataDxfId="110"/>
    <tableColumn id="2" xr3:uid="{3DF077D2-F178-47E1-B540-948BCA9DD50E}" name="אלפא מור תגמולים " dataDxfId="109" dataCellStyle="Percent"/>
    <tableColumn id="3" xr3:uid="{A30FDE93-0508-4D41-9588-AE7976BED33B}" name="מור השתלמות " dataDxfId="108" dataCellStyle="Percent"/>
    <tableColumn id="4" xr3:uid="{10CCD125-D3A3-4D6C-9E53-4B3B3F93B886}" name="מור קופת גמל להשקעה" dataDxfId="107" dataCellStyle="Percent"/>
    <tableColumn id="5" xr3:uid="{6E30D17E-7D4B-4CAA-B3DF-F0EC89CC0E98}" name="_x0009_שיעור חשיפה צפוי לשנת 2024" dataDxfId="106" dataCellStyle="Percent"/>
    <tableColumn id="6" xr3:uid="{21F78014-177B-4FC5-9697-FC7F941314A5}" name="שיעור החשיפה צפוי 01.07.24" dataDxfId="105" dataCellStyle="Percent"/>
    <tableColumn id="7" xr3:uid="{CFDDB94C-19EC-4906-BF29-5D9FCABA8407}" name="_x0009_טווח סטייה" dataDxfId="104"/>
    <tableColumn id="8" xr3:uid="{EF753183-28F0-4205-95C1-DA47274BFFEA}" name="_x0009_גבולות שיעור החשיפה הצפויה" dataDxfId="103"/>
    <tableColumn id="9" xr3:uid="{7D85885B-D045-42A0-A896-9CF4F945A04E}" name="ריק במקור" dataDxfId="102"/>
    <tableColumn id="10" xr3:uid="{ECAB466E-1569-49A8-8E4F-D4235B3DF6F0}" name="_x0009_מדד ייחוס" dataDxfId="101"/>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8E87701-E3E2-45F1-BEC3-220C5CE12854}" name="TitleRegion1.b128.k134.10" displayName="TitleRegion1.b128.k134.10" ref="B128:K134" totalsRowShown="0" headerRowBorderDxfId="99" tableBorderDxfId="100" totalsRowBorderDxfId="98">
  <autoFilter ref="B128:K134" xr:uid="{4DFC2A10-8882-4D3B-969E-9399ED4B511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0269B4C-5B5C-4FA4-88CA-546EB7B600C0}" name="אפיק השקעה" dataDxfId="97"/>
    <tableColumn id="2" xr3:uid="{80DCDB5B-FCEC-412F-87DE-03306E265532}" name="מור חיסכון לכל ילד – מסלול הלכה" dataDxfId="96" dataCellStyle="Percent"/>
    <tableColumn id="3" xr3:uid="{4A0074E9-8E17-403F-9EC7-834819E07A24}" name="ריק במקור" dataDxfId="95" dataCellStyle="Percent"/>
    <tableColumn id="4" xr3:uid="{698E20BE-AAEC-4947-B8D4-3F8B4724A4AF}" name="ריק במקור2" dataDxfId="94" dataCellStyle="Percent"/>
    <tableColumn id="5" xr3:uid="{B4395E0C-6C09-4BDF-9C7D-C362A9FA8EE8}" name="_x0009_שיעור חשיפה צפוי לשנת 2024" dataDxfId="93" dataCellStyle="Percent"/>
    <tableColumn id="6" xr3:uid="{BCEE9DEA-27CF-48B4-925C-DF92A52EED4C}" name="שיעור החשיפה צפוי 01.07.24" dataDxfId="92" dataCellStyle="Percent"/>
    <tableColumn id="7" xr3:uid="{410ACCEF-4D88-4A17-A984-8B44F6C6DE16}" name="_x0009_טווח סטייה" dataDxfId="91"/>
    <tableColumn id="8" xr3:uid="{36AC2AC1-03E1-4FED-8DF7-AFFBF831E4FA}" name="_x0009_גבולות שיעור החשיפה הצפויה" dataDxfId="90"/>
    <tableColumn id="9" xr3:uid="{B9FAED8E-5B61-4F43-9B1E-4E4B485F903A}" name="ריק במקור3" dataDxfId="89"/>
    <tableColumn id="10" xr3:uid="{148DD4E7-C616-4F82-BF52-841761CC8E83}" name="_x0009_מדד ייחוס" dataDxfId="88"/>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AB37591F-7798-4B48-9D5A-27BACB5396E7}" name="TitleRegion1.b139.k145.11" displayName="TitleRegion1.b139.k145.11" ref="B139:K145" totalsRowShown="0" headerRowBorderDxfId="86" tableBorderDxfId="87" totalsRowBorderDxfId="85">
  <autoFilter ref="B139:K145" xr:uid="{96631E63-F4E0-4B64-BD1D-2B9F27FA9AF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93EAA91-1363-436D-86F6-36AF2B07CDB8}" name="אפיק השקעה" dataDxfId="84"/>
    <tableColumn id="2" xr3:uid="{8D18203D-53B5-4883-BAF9-1143AD177AC8}" name="מור חיסכון לכל ילד – מסלול שריעה" dataDxfId="83" dataCellStyle="Percent"/>
    <tableColumn id="3" xr3:uid="{09409E7B-BF90-4404-8953-D21185B9E6CF}" name="ריק במקור" dataDxfId="82" dataCellStyle="Percent"/>
    <tableColumn id="4" xr3:uid="{1D7C3D46-56CD-463C-8E46-D4E703928138}" name="ריק במקור2" dataDxfId="81" dataCellStyle="Percent"/>
    <tableColumn id="5" xr3:uid="{1A77F543-88A6-4E23-B026-A26DBCC07EC9}" name="_x0009_שיעור חשיפה צפוי לשנת 2024" dataDxfId="80" dataCellStyle="Percent"/>
    <tableColumn id="6" xr3:uid="{E4C930DF-FFDB-4545-A0FC-89F107BE6ED4}" name="שיעור החשיפה צפוי 01.07.24" dataDxfId="79" dataCellStyle="Percent"/>
    <tableColumn id="7" xr3:uid="{82028CC7-0B9F-4E0A-99A9-1D19228BAA36}" name="_x0009_טווח סטייה" dataDxfId="78"/>
    <tableColumn id="8" xr3:uid="{CCA8F60C-E6F2-4A47-96E7-95621AF18687}" name="_x0009_גבולות שיעור החשיפה הצפויה" dataDxfId="77"/>
    <tableColumn id="9" xr3:uid="{10D8B708-02AE-41A2-829E-82B920885C92}" name="ריק במקור3" dataDxfId="76"/>
    <tableColumn id="10" xr3:uid="{D1658FD4-1D41-4B4E-9244-D7D8D8265036}" name="_x0009_מדד ייחוס" dataDxfId="75"/>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DA189DA-7C0D-46A4-BA72-360DEE9E379B}" name="TitleRegion1.b5.k11.1" displayName="TitleRegion1.b5.k11.1" ref="B5:K11" totalsRowShown="0" headerRowBorderDxfId="73" tableBorderDxfId="74" totalsRowBorderDxfId="72">
  <autoFilter ref="B5:K11" xr:uid="{FFD45B64-C379-4E2B-A4E1-2E43C289B6E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8429143-A3D7-40B4-9739-ADDDF0B29948}" name="אפיק השקעה" dataDxfId="71"/>
    <tableColumn id="2" xr3:uid="{1813667A-4FCB-4E48-BE17-22B7C7384F39}" name="אלפא מור תגמולים " dataDxfId="70" dataCellStyle="Percent"/>
    <tableColumn id="3" xr3:uid="{EE74327F-8D3F-412D-9AD9-FF0D6CC2F9E3}" name="מור השתלמות " dataDxfId="69" dataCellStyle="Percent"/>
    <tableColumn id="4" xr3:uid="{81D98558-74A9-466C-99EB-0DB7C539314D}" name="מור קופת גמל להשקעה" dataDxfId="68" dataCellStyle="Percent"/>
    <tableColumn id="5" xr3:uid="{9136510C-5C44-4566-8568-4CD823289EC6}" name="_x0009_שיעור חשיפה צפוי לשנת 2024" dataDxfId="67" dataCellStyle="Percent"/>
    <tableColumn id="6" xr3:uid="{9959E53D-3CBD-4990-AE00-1CDCAA40B96F}" name="שיעור החשיפה צפוי 01.07.24" dataDxfId="66" dataCellStyle="Percent"/>
    <tableColumn id="7" xr3:uid="{6DA63110-A3E3-41EF-BC97-5F325F70C4A2}" name="_x0009_טווח סטייה" dataDxfId="65"/>
    <tableColumn id="8" xr3:uid="{99EB4665-FD1C-4D24-8D75-3D843F63A36C}" name="_x0009_גבולות שיעור החשיפה הצפויה" dataDxfId="64"/>
    <tableColumn id="9" xr3:uid="{E07DD6C6-F6A1-426D-9227-D6E2C82AB01E}" name="עמוה1" dataDxfId="63"/>
    <tableColumn id="10" xr3:uid="{611FCD91-A832-413C-84D3-1CD881C06238}" name="_x0009_מדד ייחוס" dataDxfId="62"/>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65F4DF4-DEFC-4C8E-A4B4-35833486A3AE}" name="TitleRegion1.b16.k22.2" displayName="TitleRegion1.b16.k22.2" ref="B16:K22" totalsRowShown="0" headerRowBorderDxfId="60" tableBorderDxfId="61" totalsRowBorderDxfId="59">
  <autoFilter ref="B16:K22" xr:uid="{F36BA69B-05B8-4D74-8ABA-7C59AABA02B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69BF0B9-4449-4989-9C97-676EDC92FFFB}" name="אפיק השקעה" dataDxfId="58"/>
    <tableColumn id="2" xr3:uid="{BF29F434-F516-4EAB-985F-1D43E31CCC6D}" name="אלפא מור תגמולים " dataDxfId="57" dataCellStyle="Percent"/>
    <tableColumn id="3" xr3:uid="{5DD2A0FA-30BB-49B1-B1B0-6B8AEBFF729B}" name="מור השתלמות " dataDxfId="56" dataCellStyle="Percent"/>
    <tableColumn id="4" xr3:uid="{8434E597-28A9-4D59-8E45-450D7D5A48B9}" name="מור קופת גמל להשקעה" dataDxfId="55" dataCellStyle="Percent"/>
    <tableColumn id="5" xr3:uid="{B23D5F96-78D5-4A68-8A10-86748BAC8FC5}" name="_x0009_שיעור חשיפה צפוי לשנת 2024" dataDxfId="54" dataCellStyle="Percent"/>
    <tableColumn id="6" xr3:uid="{2163CBE6-6076-40EA-9EFC-45019F1B05B9}" name="שיעור החשיפה צפוי 01.07.24" dataDxfId="53" dataCellStyle="Percent"/>
    <tableColumn id="7" xr3:uid="{87317177-59DA-4537-8F3E-4727DD61E6C9}" name="_x0009_טווח סטייה" dataDxfId="52"/>
    <tableColumn id="8" xr3:uid="{F8D9DF4C-6DEB-4578-A5EC-2BB3A19329FE}" name="_x0009_גבולות שיעור החשיפה הצפויה"/>
    <tableColumn id="9" xr3:uid="{591D0428-805D-4F48-8463-61A72A4C24B9}" name="ריק במקור"/>
    <tableColumn id="10" xr3:uid="{B41E6ECF-92B4-49BE-BE96-BCE8F89DFD0C}" name="_x0009_מדד ייחוס" dataDxfId="51"/>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280E595-AA65-4E0C-95E4-9AE2304321EA}" name="TitleRegion1.b27.k33.3" displayName="TitleRegion1.b27.k33.3" ref="B27:K33" totalsRowShown="0" headerRowBorderDxfId="49" tableBorderDxfId="50" totalsRowBorderDxfId="48">
  <autoFilter ref="B27:K33" xr:uid="{8C1D9221-742E-4D77-AD00-50AB75AA4FD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0952D5-13FB-465A-B621-8D780C2992DE}" name="אפיק השקעה" dataDxfId="47"/>
    <tableColumn id="2" xr3:uid="{31880988-BC51-4191-A464-B3014362528B}" name="אלפא מור תגמולים " dataDxfId="46" dataCellStyle="Percent"/>
    <tableColumn id="3" xr3:uid="{2947C436-3D0B-4EE7-A287-06CA44F92346}" name="מור השתלמות " dataDxfId="45" dataCellStyle="Percent"/>
    <tableColumn id="4" xr3:uid="{908F7A48-9675-4E1F-87C7-536C492D68B1}" name="מור קופת גמל להשקעה" dataDxfId="44" dataCellStyle="Percent"/>
    <tableColumn id="5" xr3:uid="{B2BBAAC6-8A00-4F57-BA74-A37055DB51E2}" name="_x0009_שיעור חשיפה צפוי לשנת 2024" dataDxfId="43" dataCellStyle="Percent"/>
    <tableColumn id="6" xr3:uid="{8123FC59-36C6-4DBF-895D-2C3B8C406229}" name="שיעור החשיפה צפוי 01.07.24" dataDxfId="42" dataCellStyle="Percent"/>
    <tableColumn id="7" xr3:uid="{6857E3E9-0D02-4DDA-A764-08677F760BFB}" name="_x0009_טווח סטייה" dataDxfId="41"/>
    <tableColumn id="8" xr3:uid="{9AA5B854-E81F-45E9-BEED-4CED9B278989}" name="_x0009_גבולות שיעור החשיפה הצפויה"/>
    <tableColumn id="9" xr3:uid="{62A027B3-A80D-4063-A9C2-D3531017DBA4}" name="ריק במקור"/>
    <tableColumn id="10" xr3:uid="{7191804E-ED69-40CF-A814-9FB0200A21FD}" name="_x0009_מדד ייחוס"/>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B553982-B2A8-4857-88DB-5023535F1FA4}" name="TitleRegion1.b38.k44.4" displayName="TitleRegion1.b38.k44.4" ref="B38:K44" totalsRowShown="0" headerRowBorderDxfId="39" tableBorderDxfId="40" totalsRowBorderDxfId="38">
  <autoFilter ref="B38:K44" xr:uid="{87A79CBB-AA72-4F99-B573-446D40A487B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63A3E31-D452-4BDC-A1CE-E033DC596A31}" name="אפיק השקעה" dataDxfId="37"/>
    <tableColumn id="2" xr3:uid="{DBC92927-DBBE-4558-9098-ED7C3B5BDA05}" name="אלפא מור תגמולים " dataDxfId="36" dataCellStyle="Percent"/>
    <tableColumn id="3" xr3:uid="{8E1771D6-8411-4718-9A96-A34C51F5B1D1}" name="מור השתלמות " dataDxfId="35" dataCellStyle="Percent"/>
    <tableColumn id="4" xr3:uid="{49145B64-2300-4452-80D0-FFDF50CB4314}" name="מור קופת גמל להשקעה" dataDxfId="34" dataCellStyle="Percent"/>
    <tableColumn id="5" xr3:uid="{F053B8AD-51C6-4336-969D-7D9E772720FF}" name="_x0009_שיעור חשיפה צפוי לשנת 2024" dataDxfId="33" dataCellStyle="Percent"/>
    <tableColumn id="6" xr3:uid="{22C652C3-5A17-40E8-8F2F-8E3E2D802539}" name="שיעור החשיפה צפוי 01.07.24" dataDxfId="32" dataCellStyle="Percent"/>
    <tableColumn id="7" xr3:uid="{06E4865C-6EB8-40CA-BEC9-77992544FDDE}" name="_x0009_טווח סטייה" dataDxfId="31"/>
    <tableColumn id="8" xr3:uid="{8AF8BABE-83B8-4E9D-8BF8-60E92833AB7D}" name="_x0009_גבולות שיעור החשיפה הצפויה" dataDxfId="30"/>
    <tableColumn id="9" xr3:uid="{0EA2C5B3-1B49-460F-A707-653E3E2A1D8D}" name="ריק במקור" dataDxfId="29"/>
    <tableColumn id="10" xr3:uid="{F4EFE82D-7EE9-44CF-ACBC-4CB0D36DF880}"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6186696-67F6-46DB-BCED-4097007DB202}" name="TitleRegion1.b49.k55.5" displayName="TitleRegion1.b49.k55.5" ref="B49:K55" totalsRowShown="0" headerRowBorderDxfId="27" tableBorderDxfId="28" totalsRowBorderDxfId="26">
  <autoFilter ref="B49:K55" xr:uid="{66823E40-685F-4D27-922E-E91270B6890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51D8689-57FE-4D73-AA21-32A121FC5962}" name="אפיק השקעה" dataDxfId="25"/>
    <tableColumn id="2" xr3:uid="{D6E6553C-E2D3-4874-BFA7-C2AADE2C1FE5}" name="אלפא מור תגמולים" dataDxfId="24" dataCellStyle="Percent"/>
    <tableColumn id="3" xr3:uid="{D77B00C3-767A-46AE-91EC-DF5BCD4D95B6}" name="מור השתלמות" dataDxfId="23" dataCellStyle="Percent"/>
    <tableColumn id="4" xr3:uid="{21B1E407-EC2B-4A93-B918-14B535F998E5}" name="מור קופת גמל להשקעה " dataDxfId="22" dataCellStyle="Percent"/>
    <tableColumn id="5" xr3:uid="{D934704A-83A3-436E-8CE1-A0C6A8C515D7}" name="_x0009_שיעור חשיפה צפוי לשנת 2024" dataDxfId="21" dataCellStyle="Percent"/>
    <tableColumn id="6" xr3:uid="{5354E6AA-5BF4-42A2-9493-87A75B16629E}" name="שיעור החשיפה צפוי 01.07.24" dataDxfId="20" dataCellStyle="Percent"/>
    <tableColumn id="7" xr3:uid="{A4822607-720B-4EDF-B5C8-2F2ED8C488C4}" name="_x0009_טווח סטייה" dataDxfId="19"/>
    <tableColumn id="8" xr3:uid="{9DC47B4D-073E-469C-976F-5266E9C635EB}" name="_x0009_גבולות שיעור החשיפה הצפויה" dataDxfId="18"/>
    <tableColumn id="9" xr3:uid="{15B0D364-F275-437F-99DC-594ADFAE115C}" name="ריק במקור" dataDxfId="17"/>
    <tableColumn id="10" xr3:uid="{5170983E-6A53-4ADB-B0FB-599F38B6C8DC}" name="_x0009_מדד ייחוס" dataDxfId="16"/>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4C3B25F-DAE4-4024-AD29-0A7D206245BC}" name="TitleRegion1.a26.i38.2" displayName="TitleRegion1.a26.i38.2" ref="A26:I38" totalsRowShown="0" headerRowBorderDxfId="229" tableBorderDxfId="230">
  <autoFilter ref="A26:I38" xr:uid="{2D068EE9-9C57-4D97-BE53-4106DC4AFF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902962A-28DC-46EC-BAD6-917A749269BB}" name="אפיק השקעה " dataDxfId="228"/>
    <tableColumn id="2" xr3:uid="{539156C8-5836-4AF0-87FC-BE47A8F38157}" name="שיעור חשיפה צפוי לשנת 2023" dataDxfId="227"/>
    <tableColumn id="3" xr3:uid="{3402713E-DB06-4321-B963-C76C291D9427}" name="שיעור חשיפה  22.11.2023 צפוי" dataDxfId="226"/>
    <tableColumn id="4" xr3:uid="{252DEF3A-F502-49E8-8618-86AD470C4B92}" name="שיעור החשיפה בפועל 30.06.2024" dataDxfId="225"/>
    <tableColumn id="5" xr3:uid="{0270FC8D-6661-4DCF-B7AB-DB59B3202470}" name="שיעור החשיפה צפוי 2024" dataDxfId="224"/>
    <tableColumn id="6" xr3:uid="{3373C5FC-556C-4159-9BF7-30FFF4148939}" name="שיעור החשיפה צפוי 01.07.24" dataDxfId="223"/>
    <tableColumn id="7" xr3:uid="{E6A9E73F-EFEB-4BC3-8F03-4E429A258066}" name="טווח סטייה" dataDxfId="222"/>
    <tableColumn id="8" xr3:uid="{0F8DF2C8-A869-483E-B373-B70FC8FA04D6}" name="גבולות שיעור החשיפה הצפויה" dataDxfId="221"/>
    <tableColumn id="9" xr3:uid="{5EBBFC2A-27B8-4825-86F8-96FD08E5C97D}"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612CAFF-6BC8-4EB7-84FF-79E397F55E51}" name="TitleRegion1.a26.f38.1" displayName="TitleRegion1.a26.f38.1" ref="A26:F38" totalsRowShown="0" headerRowDxfId="8" headerRowBorderDxfId="14" tableBorderDxfId="15">
  <autoFilter ref="A26:F38" xr:uid="{B73132CC-998B-46D9-9697-DC91DC71E7CE}">
    <filterColumn colId="0" hiddenButton="1"/>
    <filterColumn colId="1" hiddenButton="1"/>
    <filterColumn colId="2" hiddenButton="1"/>
    <filterColumn colId="3" hiddenButton="1"/>
    <filterColumn colId="4" hiddenButton="1"/>
    <filterColumn colId="5" hiddenButton="1"/>
  </autoFilter>
  <tableColumns count="6">
    <tableColumn id="1" xr3:uid="{C19A39F1-F846-411E-9AB1-6DE9CC33A8B9}" name="אפיק השקעה " dataDxfId="13"/>
    <tableColumn id="2" xr3:uid="{6CFE536F-D1D1-47B7-B64A-E39AC00F9E28}" name="שיעור החשיפה בפועל 31.12.2023" dataDxfId="12"/>
    <tableColumn id="3" xr3:uid="{744C57C7-B5DA-49B4-92AE-287A77EE24B2}" name="שיעור החשיפה צפוי 01.07.24" dataDxfId="11"/>
    <tableColumn id="4" xr3:uid="{C3DD5719-2C04-406D-B212-16E4494A398F}" name="טווח סטייה" dataDxfId="10"/>
    <tableColumn id="5" xr3:uid="{D5C3C5BA-3964-40ED-92E7-E9E308516D86}" name="גבולות שיעור החשיפה הצפוייה" dataDxfId="9"/>
    <tableColumn id="6" xr3:uid="{516DCBB4-93C4-4EA5-9C40-91E80E0D88FB}" name="מדד ייחוס"/>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426C258-FA35-4F2B-9B97-DC7B36277F3A}" name="TitleRegion1.a50.f62.2" displayName="TitleRegion1.a50.f62.2" ref="A50:F62" totalsRowShown="0" headerRowDxfId="0" headerRowBorderDxfId="6" tableBorderDxfId="7">
  <autoFilter ref="A50:F62" xr:uid="{A89923B6-959F-4103-ADF7-B6E81377E4DB}">
    <filterColumn colId="0" hiddenButton="1"/>
    <filterColumn colId="1" hiddenButton="1"/>
    <filterColumn colId="2" hiddenButton="1"/>
    <filterColumn colId="3" hiddenButton="1"/>
    <filterColumn colId="4" hiddenButton="1"/>
    <filterColumn colId="5" hiddenButton="1"/>
  </autoFilter>
  <tableColumns count="6">
    <tableColumn id="1" xr3:uid="{6B2CBB10-CB43-4B2E-B4A8-5BE94D926478}" name="אפיק השקעה " dataDxfId="5"/>
    <tableColumn id="2" xr3:uid="{D9CF1CC3-00C9-4EC0-809C-F11C3ACDEFBF}" name="שיעור החשיפה בפועל 31.12.2023" dataDxfId="4"/>
    <tableColumn id="3" xr3:uid="{7DD445F9-5D4C-439E-AAE4-4FD753657571}" name="שיעור החשיפה צפוי 24.04.24" dataDxfId="3"/>
    <tableColumn id="4" xr3:uid="{EE35BE74-1C24-47F7-B480-963290DE0266}" name="טווח סטייה" dataDxfId="2"/>
    <tableColumn id="5" xr3:uid="{E113D7C2-87F8-4635-B2F9-04ED158F0360}" name="גבולות שיעור החשיפה הצפוייה" dataDxfId="1"/>
    <tableColumn id="6" xr3:uid="{D224E878-2A16-4A7B-9EEF-88A78E23B04B}"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C5D0B5E-5C8A-42C7-94A8-C6E772ED2CAA}" name="TitleRegion1.a45.i57.3" displayName="TitleRegion1.a45.i57.3" ref="A45:I57" totalsRowShown="0" headerRowBorderDxfId="219" tableBorderDxfId="220">
  <autoFilter ref="A45:I57" xr:uid="{2DE8FF7D-B2E1-41AB-9870-9D667B8C173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CFD1948-7130-4E61-8A64-A78BC7650A03}" name="אפיק השקעה " dataDxfId="218"/>
    <tableColumn id="2" xr3:uid="{8F79EFA8-EA02-479B-A47E-8F88B80FF4BE}" name="שיעור חשיפה צפוי לשנת 2023" dataDxfId="217"/>
    <tableColumn id="3" xr3:uid="{699226C8-EE3E-4821-8DAC-ED41DC0AE811}" name="שיעור חשיפה  07.12.2023 צפוי" dataDxfId="216"/>
    <tableColumn id="4" xr3:uid="{4209592E-BA41-41DB-9383-9DE67157FB3A}" name="שיעור החשיפה בפועל 30.06.2024" dataDxfId="215"/>
    <tableColumn id="5" xr3:uid="{D164357F-33B5-4E45-9619-A69A69E37929}" name="שיעור החשיפה צפוי 2024" dataDxfId="214"/>
    <tableColumn id="6" xr3:uid="{60F32142-BF75-4153-B779-1088BB9DEA73}" name="שיעור החשיפה צפוי 01.07.24" dataDxfId="213"/>
    <tableColumn id="7" xr3:uid="{91F46C8B-FAEA-404E-B694-814B91A58B4B}" name="טווח סטייה" dataDxfId="212"/>
    <tableColumn id="8" xr3:uid="{F4646620-99D7-434C-A99B-6F51014F1677}" name="גבולות שיעור החשיפה הצפויה" dataDxfId="211"/>
    <tableColumn id="9" xr3:uid="{E9850615-C6A6-42BF-8E9C-41E758A8E048}"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EA8B61-3AE4-4369-A812-7EA8450A264B}" name="TitleRegion1.a64.i76.4" displayName="TitleRegion1.a64.i76.4" ref="A64:I76" totalsRowShown="0" headerRowBorderDxfId="209" tableBorderDxfId="210">
  <autoFilter ref="A64:I76" xr:uid="{02765660-661E-4D31-9E40-7BEAB154358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3E7919C-2988-420F-97D0-F4347782C388}" name="אפיק השקעה " dataDxfId="208"/>
    <tableColumn id="2" xr3:uid="{9D5880A0-3E0E-4868-9020-6D3C1803E8F2}" name="שיעור חשיפה צפוי לשנת 2023" dataDxfId="207"/>
    <tableColumn id="3" xr3:uid="{771CA577-045E-490E-8A70-04C473068D95}" name="שיעור חשיפה  22.11.2023 צפוי" dataDxfId="206"/>
    <tableColumn id="4" xr3:uid="{49FA87EA-FFF3-470C-B5B5-8D462CE1AF4B}" name="שיעור החשיפה בפועל 30.06.2024" dataDxfId="205"/>
    <tableColumn id="5" xr3:uid="{83D29F77-0191-4709-A29A-63FEE56F9783}" name="שיעור החשיפה צפוי 2024" dataDxfId="204"/>
    <tableColumn id="6" xr3:uid="{6B17C08F-0514-4542-B4D3-FC97766857D9}" name="שיעור החשיפה צפוי 01.07.24" dataDxfId="203"/>
    <tableColumn id="7" xr3:uid="{48155ACF-D101-49BF-83C1-14A1BB75CEA4}" name="טווח סטייה" dataDxfId="202"/>
    <tableColumn id="8" xr3:uid="{C270CFDE-CAB6-4FAF-9CB4-46B4E4ED475D}" name="גבולות שיעור החשיפה הצפויה" dataDxfId="201"/>
    <tableColumn id="9" xr3:uid="{5A205105-D739-4C5A-8253-1B689B140018}"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7D5AF0-2880-464C-9C4D-063354C6D9CE}" name="TitleRegion1.b5.k16.2" displayName="TitleRegion1.b5.k16.2" ref="B5:K16" totalsRowShown="0" tableBorderDxfId="200">
  <autoFilter ref="B5:K16" xr:uid="{4E97FADC-DF14-4094-AD98-C9C0886AEBC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FA90BD4-3D2C-4057-A790-CE8661FC429E}" name="אפיק השקעה" dataDxfId="199"/>
    <tableColumn id="2" xr3:uid="{46796079-B7F5-432E-8AF1-0ACF89F1CB56}" name="אלפא מור תגמולים – מניות" dataDxfId="198" dataCellStyle="Percent"/>
    <tableColumn id="3" xr3:uid="{549DE773-162E-4B74-8C79-483456F4740B}" name="מור השתלמות – מניות" dataDxfId="197" dataCellStyle="Percent"/>
    <tableColumn id="4" xr3:uid="{C894C280-12FE-448C-A7B7-13DB26F31B53}" name="מור קופת גמל להשקעה – מניות" dataDxfId="196" dataCellStyle="Percent"/>
    <tableColumn id="5" xr3:uid="{E74582B2-69AE-4226-A96E-24C0E87575DF}" name="_x0009_שיעור חשיפה צפוי לשנת 2024" dataDxfId="195" dataCellStyle="Percent"/>
    <tableColumn id="6" xr3:uid="{C3F8B5BE-FE10-4033-B492-B5814B3709F5}" name="שיעור החשיפה צפוי 01.07.24" dataDxfId="194" dataCellStyle="Percent"/>
    <tableColumn id="7" xr3:uid="{FA8D51D5-1804-488C-BE02-DF862F8F66B6}" name="_x0009_טווח סטייה" dataDxfId="193"/>
    <tableColumn id="8" xr3:uid="{AAFA0587-409E-4820-893C-F70A4A60E880}" name="_x0009_גבולות שיעור החשיפה הצפויה" dataDxfId="192"/>
    <tableColumn id="9" xr3:uid="{966B9EF4-A944-4ED2-8977-266917A78BD4}" name="ריק במקור" dataDxfId="191"/>
    <tableColumn id="10" xr3:uid="{AA7E6435-329A-449A-B096-FBAF41359BCE}" name="_x0009_מדד ייחוס" dataDxfId="190"/>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E77FA56-A12D-4C1E-9DF5-0EFD8853B4E3}" name="TitleRegion1.b22.k33.3" displayName="TitleRegion1.b22.k33.3" ref="B22:K33" totalsRowShown="0" headerRowBorderDxfId="188" tableBorderDxfId="189" totalsRowBorderDxfId="187">
  <autoFilter ref="B22:K33" xr:uid="{D3832B56-7A25-4622-B04F-1091A81F4AD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C9F3949-86E6-4BA1-88D3-C75C6F340E66}" name="אפיק השקעה" dataDxfId="186"/>
    <tableColumn id="2" xr3:uid="{8F1A7D1D-0D05-4864-AF66-488B5252103A}" name="אלפא מור תגמולים " dataDxfId="185" dataCellStyle="Percent"/>
    <tableColumn id="3" xr3:uid="{C55C3F35-2134-4926-98B6-E2F22B42F030}" name="מור קרן השתלמות " dataDxfId="184" dataCellStyle="Percent"/>
    <tableColumn id="4" xr3:uid="{6D659013-0860-4BE2-8347-5158D5C385F7}" name="מור גמל להשקעה " dataDxfId="183" dataCellStyle="Percent"/>
    <tableColumn id="5" xr3:uid="{F91ABCAD-5DC3-4A77-97A5-3F5D61C89A07}" name="_x0009_שיעור חשיפה צפוי לשנת 2024" dataDxfId="182" dataCellStyle="Percent"/>
    <tableColumn id="6" xr3:uid="{5DC884C2-AEA1-4B9C-8F53-C535CACD9202}" name="שיעור החשיפה צפוי 16.07.24" dataDxfId="181" dataCellStyle="Percent"/>
    <tableColumn id="7" xr3:uid="{6068AA2F-0343-479D-8241-2C05171718C7}" name="_x0009_טווח סטייה" dataDxfId="180"/>
    <tableColumn id="8" xr3:uid="{213E0A27-EB73-4D2C-B5AE-44777E97DE93}" name="_x0009_גבולות שיעור החשיפה הצפויה" dataDxfId="179"/>
    <tableColumn id="9" xr3:uid="{C8C4BE92-267C-47A0-99DC-0E0576F53F02}" name="ריק במקור" dataDxfId="178"/>
    <tableColumn id="10" xr3:uid="{3E3D3AA0-878C-41DE-9139-E4C06E364B7D}" name="_x0009_מדד ייחוס" dataDxfId="177"/>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E336585-CA3C-4E7B-B7AF-6336387007E9}" name="TitleRegion1.b39.k50.4" displayName="TitleRegion1.b39.k50.4" ref="B39:K50" totalsRowShown="0" headerRowBorderDxfId="175" tableBorderDxfId="176" totalsRowBorderDxfId="174">
  <autoFilter ref="B39:K50" xr:uid="{10F5D27D-9933-4E84-B396-98DFDB4D4FE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5C9453A-E28A-4D8D-A753-E8A914F3513C}" name="אפיק השקעה" dataDxfId="173"/>
    <tableColumn id="2" xr3:uid="{4E666ADD-7A22-46BB-8460-A5A06BC0AB74}" name="ריק במקור" dataDxfId="172" dataCellStyle="Percent"/>
    <tableColumn id="3" xr3:uid="{3C352FFA-5EC0-4688-9C09-3ECA1CBABCCD}" name="מור השתלמות" dataDxfId="171" dataCellStyle="Percent"/>
    <tableColumn id="4" xr3:uid="{6658CF51-1EDB-4DF5-968F-40741C319B90}" name="מור קופת גמל להשקעה" dataDxfId="170" dataCellStyle="Percent"/>
    <tableColumn id="5" xr3:uid="{8197D562-308F-432F-8070-AE6F454146A2}" name="_x0009_שיעור חשיפה צפוי לשנת 2024" dataDxfId="169" dataCellStyle="Percent"/>
    <tableColumn id="6" xr3:uid="{E824107C-4B08-4671-AC23-C4954496F77A}" name="שיעור החשיפה צפוי 01.07.24" dataDxfId="168" dataCellStyle="Percent"/>
    <tableColumn id="7" xr3:uid="{B2799F01-C23E-482E-8A7D-9F8D010C11C2}" name="_x0009_טווח סטייה" dataDxfId="167"/>
    <tableColumn id="8" xr3:uid="{EA4BBFEF-EA8B-44C1-B16A-3FC6375F3318}" name="_x0009_גבולות שיעור החשיפה הצפויה" dataDxfId="166"/>
    <tableColumn id="9" xr3:uid="{F755957B-7C1E-4599-A1A5-54564E64FBDC}" name="ריק במקור2" dataDxfId="165"/>
    <tableColumn id="10" xr3:uid="{F253E31A-1885-44A8-BCA9-C1E524D51526}" name="_x0009_מדד ייחוס" dataDxfId="164"/>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DA9D387-3A81-492F-8790-1A802FB014E0}" name="TitleRegion1.b56.k62.5" displayName="TitleRegion1.b56.k62.5" ref="B56:K62" totalsRowShown="0" headerRowBorderDxfId="162" tableBorderDxfId="163" totalsRowBorderDxfId="161">
  <autoFilter ref="B56:K62" xr:uid="{89687355-AB40-4423-AC0F-7B936CC0992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25D52C8-DFD1-4908-ABCC-4A721D1AAAC2}" name="אפיק השקעה" dataDxfId="160"/>
    <tableColumn id="2" xr3:uid="{858DCAF8-BD59-43AC-820C-072E8894254D}" name="אלפא מור תגמולים" dataDxfId="159" dataCellStyle="Percent"/>
    <tableColumn id="3" xr3:uid="{E6B47BBA-C64D-49F5-A27F-24254419C3A8}" name="מור השתלמות" dataDxfId="158" dataCellStyle="Percent"/>
    <tableColumn id="4" xr3:uid="{A48D0D9C-8784-49DF-AD6E-5B1275A6135C}" name="מור קופת גמל להשקעה " dataDxfId="157" dataCellStyle="Percent"/>
    <tableColumn id="5" xr3:uid="{A1F0B121-5D6C-47DE-8C46-D639695220FA}" name="_x0009_שיעור חשיפה צפוי לשנת 2024" dataDxfId="156" dataCellStyle="Percent"/>
    <tableColumn id="6" xr3:uid="{819643BF-DD7F-497B-BC3E-2175D112C0D7}" name="שיעור החשיפה צפוי 16.07.24" dataDxfId="155" dataCellStyle="Percent"/>
    <tableColumn id="7" xr3:uid="{A4C99FD5-E0E7-4447-BD1D-D5018E266164}" name="_x0009_טווח סטייה" dataDxfId="154"/>
    <tableColumn id="8" xr3:uid="{32841A8D-0986-4C21-BDAE-A51E403D570D}" name="_x0009_גבולות שיעור החשיפה הצפויה" dataDxfId="153"/>
    <tableColumn id="9" xr3:uid="{A1DAFEF5-E224-4EF6-806F-13D738DC2CCA}" name="ריק במקור" dataDxfId="152"/>
    <tableColumn id="10" xr3:uid="{978527EF-046D-4F46-A34D-B5212FAB8D0E}" name="_x0009_מדד ייחוס" dataDxfId="151"/>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E0BED3C-A16C-4D5A-A7E1-C7BA2875667F}" name="TitleRegion1.b67.k73.6" displayName="TitleRegion1.b67.k73.6" ref="B67:K73" totalsRowShown="0" headerRowBorderDxfId="149" tableBorderDxfId="150" totalsRowBorderDxfId="148">
  <autoFilter ref="B67:K73" xr:uid="{8BE8E083-8952-4F56-A74F-40189A5A683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97D916A-F77A-4431-9B4E-36742EEEA667}" name="אפיק השקעה" dataDxfId="147"/>
    <tableColumn id="2" xr3:uid="{7301EA3E-FD8F-4314-B90E-57424EAE9F4E}" name="אלפא מור תגמולים" dataDxfId="146" dataCellStyle="Percent"/>
    <tableColumn id="3" xr3:uid="{3A788E3B-6D92-4AE1-A8BD-4DA2B8F93805}" name="מור השתלמות" dataDxfId="145" dataCellStyle="Percent"/>
    <tableColumn id="4" xr3:uid="{A24FC189-5583-44D5-8887-F18E0DA50629}" name="ריק במקור" dataDxfId="144" dataCellStyle="Percent"/>
    <tableColumn id="5" xr3:uid="{14E1EA48-6CF6-4B56-8EBE-0A489A986730}" name="_x0009_שיעור חשיפה צפוי לשנת 2024" dataDxfId="143" dataCellStyle="Percent"/>
    <tableColumn id="6" xr3:uid="{F1C28838-BFA0-452A-B521-9C2D642C410B}" name="שיעור החשיפה צפוי 01.07.24" dataDxfId="142" dataCellStyle="Percent"/>
    <tableColumn id="7" xr3:uid="{4D4D2D73-48C9-45CB-A605-715DEC504A85}" name="_x0009_טווח סטייה" dataDxfId="141"/>
    <tableColumn id="8" xr3:uid="{F0F8067D-A89F-41DF-94BF-CB346C810B42}" name="_x0009_גבולות שיעור החשיפה הצפויה" dataDxfId="140"/>
    <tableColumn id="9" xr3:uid="{7DE8C2DC-5C93-4DE3-A533-5D6ECE6E029D}" name="ריק במקור2" dataDxfId="139"/>
    <tableColumn id="10" xr3:uid="{1ED8C321-CDA4-457B-B793-8FE4CD91F0F5}" name="_x0009_מדד ייחוס" dataDxfId="138"/>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table" Target="../tables/table15.xml"/><Relationship Id="rId5" Type="http://schemas.openxmlformats.org/officeDocument/2006/relationships/table" Target="../tables/table19.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0"/>
  <sheetViews>
    <sheetView rightToLeft="1" tabSelected="1" workbookViewId="0">
      <selection activeCell="B5" sqref="B5"/>
    </sheetView>
  </sheetViews>
  <sheetFormatPr defaultColWidth="0" defaultRowHeight="14.25" zeroHeight="1" x14ac:dyDescent="0.2"/>
  <cols>
    <col min="1" max="1" width="10.75" style="2" bestFit="1" customWidth="1"/>
    <col min="2" max="2" width="95.625" style="2" customWidth="1"/>
    <col min="3" max="4" width="9" style="2" hidden="1"/>
    <col min="5" max="10" width="0" style="2" hidden="1"/>
    <col min="11" max="16384" width="9" style="2" hidden="1"/>
  </cols>
  <sheetData>
    <row r="1" spans="1:2" x14ac:dyDescent="0.2"/>
    <row r="2" spans="1:2" x14ac:dyDescent="0.2"/>
    <row r="3" spans="1:2" x14ac:dyDescent="0.2">
      <c r="A3" s="25" t="s">
        <v>103</v>
      </c>
    </row>
    <row r="4" spans="1:2" x14ac:dyDescent="0.2"/>
    <row r="5" spans="1:2" x14ac:dyDescent="0.2"/>
    <row r="6" spans="1:2" x14ac:dyDescent="0.2"/>
    <row r="7" spans="1:2" x14ac:dyDescent="0.2">
      <c r="A7" s="228" t="s">
        <v>17</v>
      </c>
      <c r="B7" s="228"/>
    </row>
    <row r="8" spans="1:2" x14ac:dyDescent="0.2">
      <c r="A8" s="22"/>
      <c r="B8" s="22"/>
    </row>
    <row r="9" spans="1:2" x14ac:dyDescent="0.2">
      <c r="A9" s="229" t="s">
        <v>16</v>
      </c>
      <c r="B9" s="229"/>
    </row>
    <row r="10" spans="1:2" x14ac:dyDescent="0.2">
      <c r="A10" s="22"/>
      <c r="B10" s="22"/>
    </row>
    <row r="11" spans="1:2" x14ac:dyDescent="0.2">
      <c r="A11" s="228" t="s">
        <v>18</v>
      </c>
      <c r="B11" s="228"/>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hidden="1" x14ac:dyDescent="0.2">
      <c r="A22" s="29"/>
      <c r="B22" s="3"/>
    </row>
    <row r="23" spans="1:2" hidden="1" x14ac:dyDescent="0.2">
      <c r="A23" s="29"/>
      <c r="B23" s="3"/>
    </row>
    <row r="24" spans="1:2" hidden="1" x14ac:dyDescent="0.2">
      <c r="A24" s="29"/>
      <c r="B24" s="3"/>
    </row>
    <row r="25" spans="1:2" hidden="1" x14ac:dyDescent="0.2">
      <c r="A25" s="29"/>
      <c r="B25" s="3"/>
    </row>
    <row r="26" spans="1:2" hidden="1" x14ac:dyDescent="0.2">
      <c r="A26" s="29"/>
      <c r="B26" s="3"/>
    </row>
    <row r="27" spans="1:2" hidden="1" x14ac:dyDescent="0.2">
      <c r="A27" s="29"/>
      <c r="B27" s="3"/>
    </row>
    <row r="28" spans="1:2" hidden="1" x14ac:dyDescent="0.2">
      <c r="A28" s="29"/>
      <c r="B28" s="3"/>
    </row>
    <row r="29" spans="1:2" hidden="1" x14ac:dyDescent="0.2">
      <c r="A29" s="29"/>
      <c r="B29" s="3"/>
    </row>
    <row r="30" spans="1:2" hidden="1"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30" t="s">
        <v>94</v>
      </c>
      <c r="B3" s="230"/>
      <c r="C3" s="230"/>
      <c r="D3" s="39"/>
    </row>
    <row r="4" spans="1:5" x14ac:dyDescent="0.2">
      <c r="A4" s="1"/>
      <c r="B4" s="1"/>
      <c r="C4" s="1"/>
      <c r="D4" s="1"/>
    </row>
    <row r="5" spans="1:5" x14ac:dyDescent="0.2">
      <c r="A5" s="1"/>
      <c r="B5" s="1"/>
      <c r="C5" s="1"/>
      <c r="D5" s="1"/>
    </row>
    <row r="6" spans="1:5" x14ac:dyDescent="0.2">
      <c r="A6" s="14" t="s">
        <v>42</v>
      </c>
      <c r="B6" s="14" t="s">
        <v>19</v>
      </c>
      <c r="C6" s="14" t="s">
        <v>20</v>
      </c>
      <c r="D6" s="66" t="s">
        <v>21</v>
      </c>
      <c r="E6" s="72" t="s">
        <v>113</v>
      </c>
    </row>
    <row r="7" spans="1:5" ht="83.25" customHeight="1" x14ac:dyDescent="0.2">
      <c r="A7" s="14" t="s">
        <v>22</v>
      </c>
      <c r="B7" s="16" t="s">
        <v>23</v>
      </c>
      <c r="C7" s="14" t="s">
        <v>62</v>
      </c>
      <c r="D7" s="67" t="s">
        <v>81</v>
      </c>
      <c r="E7" s="77" t="s">
        <v>115</v>
      </c>
    </row>
    <row r="8" spans="1:5" ht="180.75" customHeight="1" x14ac:dyDescent="0.2">
      <c r="A8" s="14" t="s">
        <v>65</v>
      </c>
      <c r="B8" s="16" t="s">
        <v>63</v>
      </c>
      <c r="C8" s="27" t="s">
        <v>64</v>
      </c>
      <c r="D8" s="68" t="s">
        <v>82</v>
      </c>
      <c r="E8" s="77" t="s">
        <v>116</v>
      </c>
    </row>
    <row r="9" spans="1:5" ht="93.75" customHeight="1" x14ac:dyDescent="0.2">
      <c r="A9" s="14" t="s">
        <v>24</v>
      </c>
      <c r="B9" s="16" t="s">
        <v>25</v>
      </c>
      <c r="C9" s="14" t="s">
        <v>43</v>
      </c>
      <c r="D9" s="69" t="s">
        <v>26</v>
      </c>
      <c r="E9" s="78">
        <v>1E-3</v>
      </c>
    </row>
    <row r="10" spans="1:5" ht="71.25" x14ac:dyDescent="0.2">
      <c r="A10" s="14" t="s">
        <v>27</v>
      </c>
      <c r="B10" s="16" t="s">
        <v>28</v>
      </c>
      <c r="C10" s="14" t="s">
        <v>44</v>
      </c>
      <c r="D10" s="69" t="s">
        <v>29</v>
      </c>
      <c r="E10" s="78">
        <v>1E-3</v>
      </c>
    </row>
    <row r="11" spans="1:5" ht="87.75" customHeight="1" x14ac:dyDescent="0.2">
      <c r="A11" s="14" t="s">
        <v>30</v>
      </c>
      <c r="B11" s="16" t="s">
        <v>31</v>
      </c>
      <c r="C11" s="14" t="s">
        <v>45</v>
      </c>
      <c r="D11" s="69" t="s">
        <v>32</v>
      </c>
      <c r="E11" s="78">
        <v>1E-3</v>
      </c>
    </row>
    <row r="12" spans="1:5" ht="92.25" customHeight="1" x14ac:dyDescent="0.2">
      <c r="A12" s="14" t="s">
        <v>33</v>
      </c>
      <c r="B12" s="16" t="s">
        <v>34</v>
      </c>
      <c r="C12" s="14" t="s">
        <v>35</v>
      </c>
      <c r="D12" s="69" t="s">
        <v>36</v>
      </c>
      <c r="E12" s="77" t="s">
        <v>117</v>
      </c>
    </row>
    <row r="13" spans="1:5" ht="90.75" customHeight="1" x14ac:dyDescent="0.2">
      <c r="A13" s="15" t="s">
        <v>48</v>
      </c>
      <c r="B13" s="16" t="s">
        <v>58</v>
      </c>
      <c r="C13" s="15" t="s">
        <v>46</v>
      </c>
      <c r="D13" s="69" t="s">
        <v>37</v>
      </c>
      <c r="E13" s="78">
        <v>1E-3</v>
      </c>
    </row>
    <row r="14" spans="1:5" ht="42.75" x14ac:dyDescent="0.2">
      <c r="A14" s="15" t="s">
        <v>38</v>
      </c>
      <c r="B14" s="16" t="s">
        <v>57</v>
      </c>
      <c r="C14" s="15" t="s">
        <v>39</v>
      </c>
      <c r="D14" s="69" t="s">
        <v>40</v>
      </c>
      <c r="E14" s="78">
        <v>1E-3</v>
      </c>
    </row>
    <row r="15" spans="1:5" ht="93.75" customHeight="1" x14ac:dyDescent="0.2">
      <c r="A15" s="15" t="s">
        <v>41</v>
      </c>
      <c r="B15" s="16" t="s">
        <v>59</v>
      </c>
      <c r="C15" s="15" t="s">
        <v>47</v>
      </c>
      <c r="D15" s="70" t="s">
        <v>111</v>
      </c>
      <c r="E15" s="77" t="s">
        <v>118</v>
      </c>
    </row>
    <row r="16" spans="1:5" ht="177" customHeight="1" x14ac:dyDescent="0.2">
      <c r="A16" s="15" t="s">
        <v>96</v>
      </c>
      <c r="B16" s="16" t="s">
        <v>97</v>
      </c>
      <c r="C16" s="64" t="s">
        <v>98</v>
      </c>
      <c r="D16" s="81" t="s">
        <v>124</v>
      </c>
      <c r="E16" s="78">
        <v>1.5E-3</v>
      </c>
    </row>
    <row r="17" spans="1:13" ht="136.15" customHeight="1" x14ac:dyDescent="0.2">
      <c r="A17" s="15" t="s">
        <v>99</v>
      </c>
      <c r="B17" s="16" t="s">
        <v>100</v>
      </c>
      <c r="C17" s="15" t="s">
        <v>101</v>
      </c>
      <c r="D17" s="71" t="s">
        <v>102</v>
      </c>
      <c r="E17" s="78">
        <v>1.5E-3</v>
      </c>
    </row>
    <row r="18" spans="1:13" s="26" customFormat="1" ht="85.5" x14ac:dyDescent="0.25">
      <c r="A18" s="14" t="s">
        <v>122</v>
      </c>
      <c r="B18" s="16" t="s">
        <v>119</v>
      </c>
      <c r="C18" s="14" t="s">
        <v>120</v>
      </c>
      <c r="D18" s="67" t="s">
        <v>121</v>
      </c>
      <c r="E18" s="79">
        <v>2.5000000000000001E-3</v>
      </c>
      <c r="F18" s="1"/>
      <c r="G18" s="1"/>
      <c r="H18" s="1"/>
      <c r="I18" s="1"/>
      <c r="J18" s="1"/>
      <c r="K18" s="1"/>
      <c r="L18" s="1"/>
      <c r="M18" s="1"/>
    </row>
    <row r="20" spans="1:13" x14ac:dyDescent="0.2">
      <c r="A20" s="231" t="s">
        <v>55</v>
      </c>
      <c r="B20" s="231"/>
      <c r="C20" s="231"/>
      <c r="D20" s="231"/>
    </row>
    <row r="21" spans="1:13" ht="14.25" customHeight="1" x14ac:dyDescent="0.2">
      <c r="A21" s="232" t="s">
        <v>56</v>
      </c>
      <c r="B21" s="232"/>
      <c r="C21" s="232"/>
      <c r="D21" s="232"/>
    </row>
    <row r="22" spans="1:13" x14ac:dyDescent="0.2">
      <c r="A22" s="232"/>
      <c r="B22" s="232"/>
      <c r="C22" s="232"/>
      <c r="D22" s="232"/>
    </row>
    <row r="23" spans="1:13" x14ac:dyDescent="0.2">
      <c r="A23" s="232"/>
      <c r="B23" s="232"/>
      <c r="C23" s="232"/>
      <c r="D23" s="232"/>
    </row>
    <row r="24" spans="1:13" x14ac:dyDescent="0.2">
      <c r="A24" s="232"/>
      <c r="B24" s="232"/>
      <c r="C24" s="232"/>
      <c r="D24" s="232"/>
    </row>
    <row r="25" spans="1:13" x14ac:dyDescent="0.2">
      <c r="A25" s="232"/>
      <c r="B25" s="232"/>
      <c r="C25" s="232"/>
      <c r="D25" s="232"/>
    </row>
    <row r="26" spans="1:13" x14ac:dyDescent="0.2">
      <c r="A26" s="232"/>
      <c r="B26" s="232"/>
      <c r="C26" s="232"/>
      <c r="D26" s="232"/>
    </row>
    <row r="27" spans="1:13" x14ac:dyDescent="0.2">
      <c r="A27" s="232"/>
      <c r="B27" s="232"/>
      <c r="C27" s="232"/>
      <c r="D27" s="232"/>
    </row>
    <row r="28" spans="1:13" x14ac:dyDescent="0.2">
      <c r="A28" s="232"/>
      <c r="B28" s="232"/>
      <c r="C28" s="232"/>
      <c r="D28" s="232"/>
    </row>
    <row r="29" spans="1:13" x14ac:dyDescent="0.2">
      <c r="A29" s="232"/>
      <c r="B29" s="232"/>
      <c r="C29" s="232"/>
      <c r="D29" s="232"/>
    </row>
    <row r="30" spans="1:13" x14ac:dyDescent="0.2">
      <c r="A30" s="232"/>
      <c r="B30" s="232"/>
      <c r="C30" s="232"/>
      <c r="D30" s="232"/>
    </row>
    <row r="31" spans="1:13" x14ac:dyDescent="0.2">
      <c r="A31" s="232"/>
      <c r="B31" s="232"/>
      <c r="C31" s="232"/>
      <c r="D31" s="232"/>
    </row>
    <row r="32" spans="1:13" x14ac:dyDescent="0.2">
      <c r="A32" s="232"/>
      <c r="B32" s="232"/>
      <c r="C32" s="232"/>
      <c r="D32" s="232"/>
    </row>
    <row r="33" spans="1:4" x14ac:dyDescent="0.2">
      <c r="A33" s="232"/>
      <c r="B33" s="232"/>
      <c r="C33" s="232"/>
      <c r="D33" s="232"/>
    </row>
    <row r="34" spans="1:4" x14ac:dyDescent="0.2">
      <c r="A34" s="232"/>
      <c r="B34" s="232"/>
      <c r="C34" s="232"/>
      <c r="D34" s="232"/>
    </row>
    <row r="35" spans="1:4" x14ac:dyDescent="0.2">
      <c r="A35" s="232"/>
      <c r="B35" s="232"/>
      <c r="C35" s="232"/>
      <c r="D35" s="232"/>
    </row>
    <row r="36" spans="1:4" x14ac:dyDescent="0.2">
      <c r="A36" s="232"/>
      <c r="B36" s="232"/>
      <c r="C36" s="232"/>
      <c r="D36" s="232"/>
    </row>
    <row r="37" spans="1:4" x14ac:dyDescent="0.2">
      <c r="A37" s="232"/>
      <c r="B37" s="232"/>
      <c r="C37" s="232"/>
      <c r="D37" s="232"/>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3"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38" t="s">
        <v>156</v>
      </c>
      <c r="B3" s="238"/>
      <c r="C3" s="238"/>
      <c r="D3" s="238"/>
      <c r="E3" s="238"/>
      <c r="F3" s="238"/>
      <c r="G3" s="238"/>
      <c r="H3" s="238"/>
      <c r="I3" s="206"/>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17" t="s">
        <v>2</v>
      </c>
      <c r="B8" s="217" t="s">
        <v>93</v>
      </c>
      <c r="C8" s="217" t="s">
        <v>154</v>
      </c>
      <c r="D8" s="265" t="s">
        <v>229</v>
      </c>
      <c r="E8" s="265" t="s">
        <v>157</v>
      </c>
      <c r="F8" s="265" t="s">
        <v>228</v>
      </c>
      <c r="G8" s="217" t="s">
        <v>3</v>
      </c>
      <c r="H8" s="217" t="s">
        <v>86</v>
      </c>
      <c r="I8" s="214" t="s">
        <v>4</v>
      </c>
    </row>
    <row r="9" spans="1:17" ht="30.75" customHeight="1" x14ac:dyDescent="0.2">
      <c r="A9" s="55" t="s">
        <v>5</v>
      </c>
      <c r="B9" s="220">
        <v>0.28000000000000003</v>
      </c>
      <c r="C9" s="223">
        <v>0.3</v>
      </c>
      <c r="D9" s="223">
        <v>0.2382</v>
      </c>
      <c r="E9" s="223">
        <v>0.25</v>
      </c>
      <c r="F9" s="223">
        <v>0.25</v>
      </c>
      <c r="G9" s="55" t="s">
        <v>6</v>
      </c>
      <c r="H9" s="57" t="s">
        <v>153</v>
      </c>
      <c r="I9" s="53" t="s">
        <v>73</v>
      </c>
    </row>
    <row r="10" spans="1:17" ht="28.5" customHeight="1" x14ac:dyDescent="0.2">
      <c r="A10" s="55" t="s">
        <v>7</v>
      </c>
      <c r="B10" s="98">
        <v>0.2</v>
      </c>
      <c r="C10" s="223">
        <v>0.2</v>
      </c>
      <c r="D10" s="223">
        <v>0.18659999999999999</v>
      </c>
      <c r="E10" s="223">
        <v>0.2</v>
      </c>
      <c r="F10" s="223">
        <v>0.2</v>
      </c>
      <c r="G10" s="55" t="s">
        <v>8</v>
      </c>
      <c r="H10" s="57" t="s">
        <v>15</v>
      </c>
      <c r="I10" s="53" t="s">
        <v>74</v>
      </c>
      <c r="N10" s="8"/>
      <c r="O10" s="9"/>
      <c r="Q10" s="9"/>
    </row>
    <row r="11" spans="1:17" ht="33" customHeight="1" x14ac:dyDescent="0.2">
      <c r="A11" s="55" t="s">
        <v>9</v>
      </c>
      <c r="B11" s="220">
        <v>0.56999999999999995</v>
      </c>
      <c r="C11" s="218">
        <v>0.56999999999999995</v>
      </c>
      <c r="D11" s="221">
        <v>0.62090000000000001</v>
      </c>
      <c r="E11" s="218">
        <v>0.59499999999999997</v>
      </c>
      <c r="F11" s="218">
        <v>0.59499999999999997</v>
      </c>
      <c r="G11" s="216" t="s">
        <v>8</v>
      </c>
      <c r="H11" s="215" t="s">
        <v>90</v>
      </c>
      <c r="I11" s="213" t="s">
        <v>75</v>
      </c>
    </row>
    <row r="12" spans="1:17" ht="30.75" customHeight="1" x14ac:dyDescent="0.2">
      <c r="A12" s="55" t="s">
        <v>60</v>
      </c>
      <c r="B12" s="266" t="s">
        <v>203</v>
      </c>
      <c r="C12" s="267" t="s">
        <v>203</v>
      </c>
      <c r="D12" s="268" t="s">
        <v>203</v>
      </c>
      <c r="E12" s="267" t="s">
        <v>203</v>
      </c>
      <c r="F12" s="267" t="s">
        <v>203</v>
      </c>
      <c r="G12" s="269" t="s">
        <v>203</v>
      </c>
      <c r="H12" s="267" t="s">
        <v>203</v>
      </c>
      <c r="I12" s="270" t="s">
        <v>203</v>
      </c>
      <c r="L12" s="41"/>
      <c r="O12" s="9"/>
      <c r="P12" s="9"/>
      <c r="Q12" s="9"/>
    </row>
    <row r="13" spans="1:17" ht="36" customHeight="1" x14ac:dyDescent="0.2">
      <c r="A13" s="53" t="s">
        <v>67</v>
      </c>
      <c r="B13" s="91">
        <v>0.05</v>
      </c>
      <c r="C13" s="223">
        <v>0.05</v>
      </c>
      <c r="D13" s="223">
        <v>9.2600000000000002E-2</v>
      </c>
      <c r="E13" s="223">
        <v>0.05</v>
      </c>
      <c r="F13" s="223">
        <v>0.05</v>
      </c>
      <c r="G13" s="58" t="s">
        <v>6</v>
      </c>
      <c r="H13" s="56" t="s">
        <v>72</v>
      </c>
      <c r="I13" s="53" t="s">
        <v>76</v>
      </c>
      <c r="L13" s="41"/>
      <c r="O13" s="9"/>
      <c r="P13" s="9"/>
      <c r="Q13" s="9"/>
    </row>
    <row r="14" spans="1:17" ht="29.25" customHeight="1" x14ac:dyDescent="0.2">
      <c r="A14" s="53" t="s">
        <v>68</v>
      </c>
      <c r="B14" s="62">
        <v>7.0000000000000007E-2</v>
      </c>
      <c r="C14" s="223">
        <v>7.0000000000000007E-2</v>
      </c>
      <c r="D14" s="223">
        <v>4.3659999999999997E-2</v>
      </c>
      <c r="E14" s="223">
        <v>7.0000000000000007E-2</v>
      </c>
      <c r="F14" s="223">
        <v>7.0000000000000007E-2</v>
      </c>
      <c r="G14" s="58" t="s">
        <v>6</v>
      </c>
      <c r="H14" s="56" t="s">
        <v>106</v>
      </c>
      <c r="I14" s="53" t="s">
        <v>77</v>
      </c>
      <c r="O14" s="9"/>
      <c r="P14" s="9"/>
      <c r="Q14" s="9"/>
    </row>
    <row r="15" spans="1:17" ht="27.75" customHeight="1" x14ac:dyDescent="0.2">
      <c r="A15" s="53" t="s">
        <v>69</v>
      </c>
      <c r="B15" s="91">
        <v>0.05</v>
      </c>
      <c r="C15" s="223">
        <v>0.05</v>
      </c>
      <c r="D15" s="223">
        <v>6.7999999999999996E-3</v>
      </c>
      <c r="E15" s="223">
        <v>0.05</v>
      </c>
      <c r="F15" s="223">
        <v>0.05</v>
      </c>
      <c r="G15" s="58" t="s">
        <v>6</v>
      </c>
      <c r="H15" s="56" t="s">
        <v>72</v>
      </c>
      <c r="I15" s="53" t="s">
        <v>78</v>
      </c>
      <c r="O15" s="9"/>
      <c r="P15" s="9"/>
      <c r="Q15" s="9"/>
    </row>
    <row r="16" spans="1:17" ht="23.25" customHeight="1" x14ac:dyDescent="0.2">
      <c r="A16" s="53" t="s">
        <v>107</v>
      </c>
      <c r="B16" s="91">
        <v>0.05</v>
      </c>
      <c r="C16" s="223">
        <v>0.05</v>
      </c>
      <c r="D16" s="223">
        <v>2.1299999999999999E-2</v>
      </c>
      <c r="E16" s="223">
        <v>0.05</v>
      </c>
      <c r="F16" s="223">
        <v>0.05</v>
      </c>
      <c r="G16" s="58" t="s">
        <v>6</v>
      </c>
      <c r="H16" s="56" t="s">
        <v>72</v>
      </c>
      <c r="I16" s="53" t="s">
        <v>78</v>
      </c>
    </row>
    <row r="17" spans="1:17" ht="21.75" customHeight="1" x14ac:dyDescent="0.2">
      <c r="A17" s="53" t="s">
        <v>70</v>
      </c>
      <c r="B17" s="91">
        <v>0.15</v>
      </c>
      <c r="C17" s="223">
        <v>0.13500000000000001</v>
      </c>
      <c r="D17" s="223">
        <v>0.192</v>
      </c>
      <c r="E17" s="223">
        <v>0.15</v>
      </c>
      <c r="F17" s="223">
        <v>0.15</v>
      </c>
      <c r="G17" s="55" t="s">
        <v>6</v>
      </c>
      <c r="H17" s="56" t="s">
        <v>126</v>
      </c>
      <c r="I17" s="59" t="s">
        <v>78</v>
      </c>
    </row>
    <row r="18" spans="1:17" ht="22.5" customHeight="1" x14ac:dyDescent="0.2">
      <c r="A18" s="53" t="s">
        <v>71</v>
      </c>
      <c r="B18" s="91">
        <v>0.05</v>
      </c>
      <c r="C18" s="223">
        <v>0.05</v>
      </c>
      <c r="D18" s="223">
        <v>4.5600000000000002E-2</v>
      </c>
      <c r="E18" s="223">
        <v>0.05</v>
      </c>
      <c r="F18" s="223">
        <v>0.05</v>
      </c>
      <c r="G18" s="55" t="s">
        <v>6</v>
      </c>
      <c r="H18" s="60" t="s">
        <v>72</v>
      </c>
      <c r="I18" s="271" t="s">
        <v>203</v>
      </c>
      <c r="P18" s="10"/>
      <c r="Q18" s="9"/>
    </row>
    <row r="19" spans="1:17" ht="21" customHeight="1" x14ac:dyDescent="0.2">
      <c r="A19" s="54" t="s">
        <v>10</v>
      </c>
      <c r="B19" s="91">
        <f>SUM(B9:B18)</f>
        <v>1.4700000000000002</v>
      </c>
      <c r="C19" s="80">
        <f>SUM(C9:C18)</f>
        <v>1.4750000000000001</v>
      </c>
      <c r="D19" s="80">
        <f>SUM(D9:D18)</f>
        <v>1.4476600000000002</v>
      </c>
      <c r="E19" s="80">
        <f>SUM(E9:E18)</f>
        <v>1.4650000000000001</v>
      </c>
      <c r="F19" s="80">
        <f>SUM(F9:F18)</f>
        <v>1.4650000000000001</v>
      </c>
      <c r="G19" s="272" t="s">
        <v>203</v>
      </c>
      <c r="H19" s="272" t="s">
        <v>203</v>
      </c>
      <c r="I19" s="273" t="s">
        <v>203</v>
      </c>
    </row>
    <row r="20" spans="1:17" ht="21" customHeight="1" x14ac:dyDescent="0.2">
      <c r="A20" s="53" t="s">
        <v>11</v>
      </c>
      <c r="B20" s="63">
        <v>0.2</v>
      </c>
      <c r="C20" s="61">
        <v>0.22</v>
      </c>
      <c r="D20" s="61">
        <v>0.2722</v>
      </c>
      <c r="E20" s="61">
        <v>0.22</v>
      </c>
      <c r="F20" s="61">
        <v>0.22</v>
      </c>
      <c r="G20" s="55" t="s">
        <v>8</v>
      </c>
      <c r="H20" s="56" t="s">
        <v>123</v>
      </c>
      <c r="I20" s="53" t="s">
        <v>79</v>
      </c>
    </row>
    <row r="21" spans="1:17" ht="28.5" hidden="1" x14ac:dyDescent="0.2">
      <c r="A21" s="54" t="s">
        <v>112</v>
      </c>
      <c r="B21" s="222">
        <v>2.8E-3</v>
      </c>
      <c r="C21" s="274" t="s">
        <v>203</v>
      </c>
      <c r="D21" s="274" t="s">
        <v>203</v>
      </c>
      <c r="E21" s="274" t="s">
        <v>203</v>
      </c>
      <c r="F21" s="274" t="s">
        <v>203</v>
      </c>
      <c r="G21" s="274" t="s">
        <v>203</v>
      </c>
      <c r="H21" s="274" t="s">
        <v>203</v>
      </c>
      <c r="I21" s="275" t="s">
        <v>203</v>
      </c>
    </row>
    <row r="22" spans="1:17" ht="28.5" hidden="1" x14ac:dyDescent="0.2">
      <c r="A22" s="54" t="s">
        <v>187</v>
      </c>
      <c r="B22" s="276" t="s">
        <v>203</v>
      </c>
      <c r="C22" s="276" t="s">
        <v>203</v>
      </c>
      <c r="D22" s="169">
        <v>2.3999999999999998E-3</v>
      </c>
      <c r="E22" s="276" t="s">
        <v>203</v>
      </c>
      <c r="F22" s="169">
        <f>D22</f>
        <v>2.3999999999999998E-3</v>
      </c>
      <c r="G22" s="276" t="s">
        <v>203</v>
      </c>
      <c r="H22" s="276" t="s">
        <v>203</v>
      </c>
      <c r="I22" s="275" t="s">
        <v>203</v>
      </c>
    </row>
    <row r="23" spans="1:17" x14ac:dyDescent="0.2">
      <c r="A23" s="277" t="s">
        <v>203</v>
      </c>
      <c r="B23" s="277" t="s">
        <v>203</v>
      </c>
      <c r="C23" s="278" t="s">
        <v>203</v>
      </c>
      <c r="D23" s="278" t="s">
        <v>203</v>
      </c>
      <c r="E23" s="277" t="s">
        <v>203</v>
      </c>
      <c r="F23" s="279" t="s">
        <v>203</v>
      </c>
      <c r="G23" s="280" t="s">
        <v>203</v>
      </c>
      <c r="H23" s="277" t="s">
        <v>203</v>
      </c>
      <c r="I23" s="275" t="s">
        <v>203</v>
      </c>
    </row>
    <row r="24" spans="1:17" x14ac:dyDescent="0.2">
      <c r="A24" s="11" t="s">
        <v>12</v>
      </c>
      <c r="B24" s="11"/>
      <c r="C24" s="47"/>
      <c r="D24" s="47"/>
      <c r="E24" s="12"/>
      <c r="F24" s="211" t="s">
        <v>92</v>
      </c>
      <c r="G24" s="35"/>
      <c r="H24" s="36"/>
    </row>
    <row r="25" spans="1:17" x14ac:dyDescent="0.2">
      <c r="C25" s="48"/>
      <c r="F25" s="34"/>
      <c r="G25" s="34"/>
      <c r="H25" s="33"/>
    </row>
    <row r="26" spans="1:17" ht="37.5" customHeight="1" x14ac:dyDescent="0.2">
      <c r="A26" s="288" t="s">
        <v>2</v>
      </c>
      <c r="B26" s="217" t="s">
        <v>93</v>
      </c>
      <c r="C26" s="217" t="s">
        <v>154</v>
      </c>
      <c r="D26" s="265" t="s">
        <v>229</v>
      </c>
      <c r="E26" s="265" t="s">
        <v>157</v>
      </c>
      <c r="F26" s="265" t="s">
        <v>228</v>
      </c>
      <c r="G26" s="217" t="s">
        <v>3</v>
      </c>
      <c r="H26" s="217" t="s">
        <v>86</v>
      </c>
      <c r="I26" s="286" t="s">
        <v>4</v>
      </c>
      <c r="J26" s="112"/>
      <c r="L26" s="40"/>
    </row>
    <row r="27" spans="1:17" ht="23.25" customHeight="1" x14ac:dyDescent="0.2">
      <c r="A27" s="281" t="s">
        <v>5</v>
      </c>
      <c r="B27" s="220">
        <v>0.2</v>
      </c>
      <c r="C27" s="223">
        <v>0.28999999999999998</v>
      </c>
      <c r="D27" s="61">
        <v>0.21790000000000001</v>
      </c>
      <c r="E27" s="223">
        <v>0.24</v>
      </c>
      <c r="F27" s="223">
        <v>0.24</v>
      </c>
      <c r="G27" s="55" t="s">
        <v>6</v>
      </c>
      <c r="H27" s="57" t="s">
        <v>159</v>
      </c>
      <c r="I27" s="284" t="s">
        <v>73</v>
      </c>
      <c r="J27" s="113"/>
      <c r="K27" s="114"/>
      <c r="L27" s="42"/>
    </row>
    <row r="28" spans="1:17" ht="15.75" customHeight="1" x14ac:dyDescent="0.2">
      <c r="A28" s="281" t="s">
        <v>7</v>
      </c>
      <c r="B28" s="220">
        <v>0.21</v>
      </c>
      <c r="C28" s="223">
        <v>0.23</v>
      </c>
      <c r="D28" s="61">
        <v>0.2571</v>
      </c>
      <c r="E28" s="223">
        <v>0.23</v>
      </c>
      <c r="F28" s="223">
        <v>0.23</v>
      </c>
      <c r="G28" s="55" t="s">
        <v>8</v>
      </c>
      <c r="H28" s="57" t="s">
        <v>147</v>
      </c>
      <c r="I28" s="284" t="s">
        <v>74</v>
      </c>
      <c r="L28" s="40"/>
    </row>
    <row r="29" spans="1:17" ht="31.5" customHeight="1" x14ac:dyDescent="0.2">
      <c r="A29" s="281" t="s">
        <v>9</v>
      </c>
      <c r="B29" s="223">
        <v>0.46</v>
      </c>
      <c r="C29" s="223">
        <v>0.46</v>
      </c>
      <c r="D29" s="223">
        <v>0.4698</v>
      </c>
      <c r="E29" s="218">
        <v>0.46</v>
      </c>
      <c r="F29" s="218">
        <v>0.46</v>
      </c>
      <c r="G29" s="216" t="s">
        <v>8</v>
      </c>
      <c r="H29" s="215" t="s">
        <v>91</v>
      </c>
      <c r="I29" s="285" t="s">
        <v>75</v>
      </c>
      <c r="L29" s="40"/>
    </row>
    <row r="30" spans="1:17" ht="73.5" customHeight="1" x14ac:dyDescent="0.2">
      <c r="A30" s="281" t="s">
        <v>60</v>
      </c>
      <c r="B30" s="266" t="s">
        <v>203</v>
      </c>
      <c r="C30" s="266" t="s">
        <v>203</v>
      </c>
      <c r="D30" s="266" t="s">
        <v>203</v>
      </c>
      <c r="E30" s="267" t="s">
        <v>203</v>
      </c>
      <c r="F30" s="267" t="s">
        <v>203</v>
      </c>
      <c r="G30" s="269" t="s">
        <v>203</v>
      </c>
      <c r="H30" s="267" t="s">
        <v>203</v>
      </c>
      <c r="I30" s="293" t="s">
        <v>203</v>
      </c>
      <c r="L30" s="40"/>
    </row>
    <row r="31" spans="1:17" ht="35.25" customHeight="1" x14ac:dyDescent="0.2">
      <c r="A31" s="282" t="s">
        <v>67</v>
      </c>
      <c r="B31" s="91">
        <v>0.05</v>
      </c>
      <c r="C31" s="223">
        <v>0.1</v>
      </c>
      <c r="D31" s="61">
        <v>0.1003</v>
      </c>
      <c r="E31" s="223">
        <v>0.1</v>
      </c>
      <c r="F31" s="223">
        <v>0.1</v>
      </c>
      <c r="G31" s="58" t="s">
        <v>6</v>
      </c>
      <c r="H31" s="56" t="s">
        <v>109</v>
      </c>
      <c r="I31" s="284" t="s">
        <v>76</v>
      </c>
      <c r="L31" s="40"/>
    </row>
    <row r="32" spans="1:17" ht="24" customHeight="1" x14ac:dyDescent="0.2">
      <c r="A32" s="282" t="s">
        <v>68</v>
      </c>
      <c r="B32" s="62">
        <v>7.0000000000000007E-2</v>
      </c>
      <c r="C32" s="223">
        <v>7.0000000000000007E-2</v>
      </c>
      <c r="D32" s="61">
        <v>4.9399999999999999E-2</v>
      </c>
      <c r="E32" s="223">
        <v>7.0000000000000007E-2</v>
      </c>
      <c r="F32" s="223">
        <v>7.0000000000000007E-2</v>
      </c>
      <c r="G32" s="58" t="s">
        <v>6</v>
      </c>
      <c r="H32" s="56" t="s">
        <v>106</v>
      </c>
      <c r="I32" s="284" t="s">
        <v>77</v>
      </c>
      <c r="L32" s="40"/>
    </row>
    <row r="33" spans="1:12" ht="24" customHeight="1" x14ac:dyDescent="0.2">
      <c r="A33" s="282" t="s">
        <v>69</v>
      </c>
      <c r="B33" s="91">
        <v>0.05</v>
      </c>
      <c r="C33" s="223">
        <v>0.05</v>
      </c>
      <c r="D33" s="61">
        <v>3.8800000000000001E-2</v>
      </c>
      <c r="E33" s="223">
        <v>0.05</v>
      </c>
      <c r="F33" s="223">
        <v>0.05</v>
      </c>
      <c r="G33" s="58" t="s">
        <v>6</v>
      </c>
      <c r="H33" s="56" t="s">
        <v>72</v>
      </c>
      <c r="I33" s="284" t="s">
        <v>78</v>
      </c>
      <c r="L33" s="40"/>
    </row>
    <row r="34" spans="1:12" ht="24" customHeight="1" x14ac:dyDescent="0.2">
      <c r="A34" s="282" t="s">
        <v>107</v>
      </c>
      <c r="B34" s="91">
        <v>0.05</v>
      </c>
      <c r="C34" s="223">
        <v>0.05</v>
      </c>
      <c r="D34" s="61">
        <v>2.23E-2</v>
      </c>
      <c r="E34" s="223">
        <v>0.05</v>
      </c>
      <c r="F34" s="223">
        <v>0.05</v>
      </c>
      <c r="G34" s="58" t="s">
        <v>6</v>
      </c>
      <c r="H34" s="56" t="s">
        <v>72</v>
      </c>
      <c r="I34" s="284" t="s">
        <v>78</v>
      </c>
      <c r="L34" s="40"/>
    </row>
    <row r="35" spans="1:12" ht="21" customHeight="1" x14ac:dyDescent="0.2">
      <c r="A35" s="282" t="s">
        <v>70</v>
      </c>
      <c r="B35" s="91">
        <v>0.15</v>
      </c>
      <c r="C35" s="223">
        <v>0.13500000000000001</v>
      </c>
      <c r="D35" s="61">
        <v>0.14990000000000001</v>
      </c>
      <c r="E35" s="223">
        <v>0.15</v>
      </c>
      <c r="F35" s="223">
        <v>0.15</v>
      </c>
      <c r="G35" s="55" t="s">
        <v>6</v>
      </c>
      <c r="H35" s="56" t="s">
        <v>126</v>
      </c>
      <c r="I35" s="287" t="s">
        <v>78</v>
      </c>
      <c r="L35" s="40"/>
    </row>
    <row r="36" spans="1:12" ht="21" customHeight="1" x14ac:dyDescent="0.2">
      <c r="A36" s="282" t="s">
        <v>71</v>
      </c>
      <c r="B36" s="91">
        <v>0.05</v>
      </c>
      <c r="C36" s="223">
        <v>0.05</v>
      </c>
      <c r="D36" s="61">
        <v>5.6000000000000001E-2</v>
      </c>
      <c r="E36" s="223">
        <v>0.05</v>
      </c>
      <c r="F36" s="223">
        <v>0.05</v>
      </c>
      <c r="G36" s="55" t="s">
        <v>6</v>
      </c>
      <c r="H36" s="60" t="s">
        <v>72</v>
      </c>
      <c r="I36" s="294" t="s">
        <v>203</v>
      </c>
      <c r="L36" s="40"/>
    </row>
    <row r="37" spans="1:12" ht="22.5" customHeight="1" x14ac:dyDescent="0.2">
      <c r="A37" s="283" t="s">
        <v>10</v>
      </c>
      <c r="B37" s="91">
        <f>SUM(B27:B36)</f>
        <v>1.2900000000000003</v>
      </c>
      <c r="C37" s="80">
        <f>SUM(C27:C36)</f>
        <v>1.4350000000000003</v>
      </c>
      <c r="D37" s="80">
        <f>SUM(D27:D36)</f>
        <v>1.3614999999999999</v>
      </c>
      <c r="E37" s="80">
        <f>SUM(E27:E36)</f>
        <v>1.4000000000000001</v>
      </c>
      <c r="F37" s="80">
        <f>SUM(F27:F36)</f>
        <v>1.4000000000000001</v>
      </c>
      <c r="G37" s="272" t="s">
        <v>203</v>
      </c>
      <c r="H37" s="272" t="s">
        <v>203</v>
      </c>
      <c r="I37" s="295" t="s">
        <v>203</v>
      </c>
    </row>
    <row r="38" spans="1:12" x14ac:dyDescent="0.2">
      <c r="A38" s="289" t="s">
        <v>11</v>
      </c>
      <c r="B38" s="290">
        <v>0.2</v>
      </c>
      <c r="C38" s="291">
        <v>0.22</v>
      </c>
      <c r="D38" s="291">
        <v>0.26700000000000002</v>
      </c>
      <c r="E38" s="291">
        <v>0.22</v>
      </c>
      <c r="F38" s="291">
        <v>0.22</v>
      </c>
      <c r="G38" s="216" t="s">
        <v>8</v>
      </c>
      <c r="H38" s="292" t="s">
        <v>123</v>
      </c>
      <c r="I38" s="285" t="s">
        <v>79</v>
      </c>
    </row>
    <row r="39" spans="1:12" ht="28.5" hidden="1" x14ac:dyDescent="0.2">
      <c r="A39" s="54" t="s">
        <v>112</v>
      </c>
      <c r="B39" s="236" t="s">
        <v>114</v>
      </c>
      <c r="C39" s="237"/>
      <c r="D39" s="237"/>
      <c r="E39" s="237"/>
      <c r="F39" s="237"/>
      <c r="G39" s="237"/>
      <c r="H39" s="237"/>
      <c r="I39" s="207"/>
    </row>
    <row r="40" spans="1:12" ht="28.5" hidden="1" x14ac:dyDescent="0.2">
      <c r="A40" s="54" t="s">
        <v>187</v>
      </c>
      <c r="B40" s="169"/>
      <c r="C40" s="170"/>
      <c r="D40" s="170" t="s">
        <v>188</v>
      </c>
      <c r="E40" s="170"/>
      <c r="F40" s="169" t="str">
        <f>D40</f>
        <v>12533 - 0.24%</v>
      </c>
      <c r="G40" s="170"/>
      <c r="H40" s="170"/>
      <c r="I40" s="207"/>
    </row>
    <row r="41" spans="1:12" hidden="1" x14ac:dyDescent="0.2">
      <c r="A41" s="32"/>
      <c r="B41" s="65"/>
      <c r="C41" s="31"/>
      <c r="D41" s="31" t="s">
        <v>189</v>
      </c>
      <c r="E41" s="31"/>
      <c r="F41" s="169" t="str">
        <f>D41</f>
        <v>12535 - 0.23%</v>
      </c>
      <c r="G41" s="31"/>
      <c r="H41" s="31"/>
      <c r="I41" s="207"/>
    </row>
    <row r="42" spans="1:12" x14ac:dyDescent="0.2">
      <c r="A42" s="30"/>
      <c r="B42" s="30"/>
      <c r="C42" s="49"/>
      <c r="D42" s="49"/>
      <c r="E42" s="10"/>
      <c r="F42" s="34"/>
      <c r="G42" s="34"/>
      <c r="H42" s="34"/>
      <c r="I42" s="106"/>
    </row>
    <row r="43" spans="1:12" x14ac:dyDescent="0.2">
      <c r="A43" s="5" t="s">
        <v>13</v>
      </c>
      <c r="B43" s="5"/>
      <c r="C43" s="50"/>
      <c r="D43" s="50"/>
      <c r="E43" s="24"/>
      <c r="F43" s="38" t="s">
        <v>14</v>
      </c>
      <c r="G43" s="38"/>
      <c r="H43" s="37"/>
      <c r="I43" s="106"/>
    </row>
    <row r="44" spans="1:12" x14ac:dyDescent="0.2">
      <c r="C44" s="51"/>
      <c r="D44" s="49"/>
      <c r="E44" s="10"/>
      <c r="F44" s="34"/>
      <c r="G44" s="34"/>
      <c r="H44" s="33"/>
    </row>
    <row r="45" spans="1:12" ht="34.5" customHeight="1" x14ac:dyDescent="0.2">
      <c r="A45" s="288" t="s">
        <v>2</v>
      </c>
      <c r="B45" s="217" t="s">
        <v>93</v>
      </c>
      <c r="C45" s="217" t="s">
        <v>155</v>
      </c>
      <c r="D45" s="265" t="s">
        <v>229</v>
      </c>
      <c r="E45" s="265" t="s">
        <v>157</v>
      </c>
      <c r="F45" s="265" t="s">
        <v>228</v>
      </c>
      <c r="G45" s="217" t="s">
        <v>3</v>
      </c>
      <c r="H45" s="217" t="s">
        <v>86</v>
      </c>
      <c r="I45" s="286" t="s">
        <v>4</v>
      </c>
    </row>
    <row r="46" spans="1:12" ht="27.75" customHeight="1" x14ac:dyDescent="0.2">
      <c r="A46" s="281" t="s">
        <v>5</v>
      </c>
      <c r="B46" s="220">
        <v>0.23</v>
      </c>
      <c r="C46" s="223">
        <v>0.25</v>
      </c>
      <c r="D46" s="61">
        <v>0.25290000000000001</v>
      </c>
      <c r="E46" s="223">
        <v>0.25</v>
      </c>
      <c r="F46" s="223">
        <v>0.25</v>
      </c>
      <c r="G46" s="55" t="s">
        <v>6</v>
      </c>
      <c r="H46" s="57" t="s">
        <v>153</v>
      </c>
      <c r="I46" s="284" t="s">
        <v>73</v>
      </c>
    </row>
    <row r="47" spans="1:12" ht="15.75" customHeight="1" x14ac:dyDescent="0.2">
      <c r="A47" s="281" t="s">
        <v>7</v>
      </c>
      <c r="B47" s="91">
        <v>0.25</v>
      </c>
      <c r="C47" s="223">
        <v>0.27</v>
      </c>
      <c r="D47" s="61">
        <v>0.31240000000000001</v>
      </c>
      <c r="E47" s="223">
        <v>0.27</v>
      </c>
      <c r="F47" s="223">
        <v>0.28000000000000003</v>
      </c>
      <c r="G47" s="55" t="s">
        <v>8</v>
      </c>
      <c r="H47" s="57" t="s">
        <v>191</v>
      </c>
      <c r="I47" s="284" t="s">
        <v>74</v>
      </c>
    </row>
    <row r="48" spans="1:12" ht="34.5" customHeight="1" x14ac:dyDescent="0.2">
      <c r="A48" s="281" t="s">
        <v>9</v>
      </c>
      <c r="B48" s="220">
        <v>0.24</v>
      </c>
      <c r="C48" s="218">
        <v>0.24</v>
      </c>
      <c r="D48" s="218">
        <v>0.25119999999999998</v>
      </c>
      <c r="E48" s="218">
        <v>0.24</v>
      </c>
      <c r="F48" s="218">
        <v>0.24</v>
      </c>
      <c r="G48" s="216" t="s">
        <v>8</v>
      </c>
      <c r="H48" s="215" t="s">
        <v>83</v>
      </c>
      <c r="I48" s="285" t="s">
        <v>75</v>
      </c>
    </row>
    <row r="49" spans="1:9" ht="32.25" customHeight="1" x14ac:dyDescent="0.2">
      <c r="A49" s="281" t="s">
        <v>60</v>
      </c>
      <c r="B49" s="266" t="s">
        <v>203</v>
      </c>
      <c r="C49" s="267" t="s">
        <v>203</v>
      </c>
      <c r="D49" s="267" t="s">
        <v>203</v>
      </c>
      <c r="E49" s="267" t="s">
        <v>203</v>
      </c>
      <c r="F49" s="267" t="s">
        <v>203</v>
      </c>
      <c r="G49" s="269" t="s">
        <v>203</v>
      </c>
      <c r="H49" s="267" t="s">
        <v>203</v>
      </c>
      <c r="I49" s="293" t="s">
        <v>203</v>
      </c>
    </row>
    <row r="50" spans="1:9" ht="51.6" customHeight="1" x14ac:dyDescent="0.2">
      <c r="A50" s="282" t="s">
        <v>67</v>
      </c>
      <c r="B50" s="91">
        <v>0.05</v>
      </c>
      <c r="C50" s="223">
        <v>0.1</v>
      </c>
      <c r="D50" s="61">
        <v>8.3799999999999999E-2</v>
      </c>
      <c r="E50" s="223">
        <v>0.1</v>
      </c>
      <c r="F50" s="223">
        <v>0.1</v>
      </c>
      <c r="G50" s="58" t="s">
        <v>6</v>
      </c>
      <c r="H50" s="56" t="s">
        <v>109</v>
      </c>
      <c r="I50" s="284" t="s">
        <v>76</v>
      </c>
    </row>
    <row r="51" spans="1:9" ht="21" customHeight="1" x14ac:dyDescent="0.2">
      <c r="A51" s="282" t="s">
        <v>68</v>
      </c>
      <c r="B51" s="62">
        <v>7.0000000000000007E-2</v>
      </c>
      <c r="C51" s="223">
        <v>7.0000000000000007E-2</v>
      </c>
      <c r="D51" s="61">
        <v>5.21E-2</v>
      </c>
      <c r="E51" s="223">
        <v>7.0000000000000007E-2</v>
      </c>
      <c r="F51" s="223">
        <v>7.0000000000000007E-2</v>
      </c>
      <c r="G51" s="58" t="s">
        <v>6</v>
      </c>
      <c r="H51" s="56" t="s">
        <v>106</v>
      </c>
      <c r="I51" s="284" t="s">
        <v>77</v>
      </c>
    </row>
    <row r="52" spans="1:9" ht="21.75" customHeight="1" x14ac:dyDescent="0.2">
      <c r="A52" s="282" t="s">
        <v>69</v>
      </c>
      <c r="B52" s="91">
        <v>0.05</v>
      </c>
      <c r="C52" s="223">
        <v>0.05</v>
      </c>
      <c r="D52" s="61">
        <v>3.3999999999999998E-3</v>
      </c>
      <c r="E52" s="223">
        <v>0.05</v>
      </c>
      <c r="F52" s="223">
        <v>0.05</v>
      </c>
      <c r="G52" s="58" t="s">
        <v>6</v>
      </c>
      <c r="H52" s="56" t="s">
        <v>72</v>
      </c>
      <c r="I52" s="284" t="s">
        <v>78</v>
      </c>
    </row>
    <row r="53" spans="1:9" ht="36.75" customHeight="1" x14ac:dyDescent="0.2">
      <c r="A53" s="282" t="s">
        <v>107</v>
      </c>
      <c r="B53" s="91">
        <v>0.05</v>
      </c>
      <c r="C53" s="223">
        <v>0.05</v>
      </c>
      <c r="D53" s="61">
        <v>3.2500000000000001E-2</v>
      </c>
      <c r="E53" s="223">
        <v>0.05</v>
      </c>
      <c r="F53" s="223">
        <v>0.05</v>
      </c>
      <c r="G53" s="58" t="s">
        <v>6</v>
      </c>
      <c r="H53" s="56" t="s">
        <v>72</v>
      </c>
      <c r="I53" s="284" t="s">
        <v>78</v>
      </c>
    </row>
    <row r="54" spans="1:9" ht="20.25" customHeight="1" x14ac:dyDescent="0.2">
      <c r="A54" s="282" t="s">
        <v>70</v>
      </c>
      <c r="B54" s="91">
        <v>0.15</v>
      </c>
      <c r="C54" s="223">
        <v>0.15</v>
      </c>
      <c r="D54" s="61">
        <v>0.18840000000000001</v>
      </c>
      <c r="E54" s="223">
        <v>0.15</v>
      </c>
      <c r="F54" s="223">
        <v>0.15</v>
      </c>
      <c r="G54" s="55" t="s">
        <v>6</v>
      </c>
      <c r="H54" s="56" t="s">
        <v>126</v>
      </c>
      <c r="I54" s="287" t="s">
        <v>78</v>
      </c>
    </row>
    <row r="55" spans="1:9" ht="22.5" customHeight="1" x14ac:dyDescent="0.2">
      <c r="A55" s="282" t="s">
        <v>71</v>
      </c>
      <c r="B55" s="91">
        <v>0.05</v>
      </c>
      <c r="C55" s="223">
        <v>0.05</v>
      </c>
      <c r="D55" s="61">
        <v>5.2900000000000003E-2</v>
      </c>
      <c r="E55" s="223">
        <v>0.05</v>
      </c>
      <c r="F55" s="223">
        <v>0.05</v>
      </c>
      <c r="G55" s="55" t="s">
        <v>6</v>
      </c>
      <c r="H55" s="60" t="s">
        <v>72</v>
      </c>
      <c r="I55" s="294" t="s">
        <v>203</v>
      </c>
    </row>
    <row r="56" spans="1:9" ht="20.25" customHeight="1" x14ac:dyDescent="0.2">
      <c r="A56" s="283" t="s">
        <v>10</v>
      </c>
      <c r="B56" s="91">
        <f t="shared" ref="B56" si="0">SUM(B46:B55)</f>
        <v>1.1400000000000001</v>
      </c>
      <c r="C56" s="80">
        <f t="shared" ref="C56:E56" si="1">SUM(C46:C55)</f>
        <v>1.23</v>
      </c>
      <c r="D56" s="80">
        <f>SUM(D46:D55)</f>
        <v>1.2295999999999998</v>
      </c>
      <c r="E56" s="80">
        <f t="shared" si="1"/>
        <v>1.23</v>
      </c>
      <c r="F56" s="80">
        <f>SUM(F46:F55)</f>
        <v>1.24</v>
      </c>
      <c r="G56" s="272" t="s">
        <v>203</v>
      </c>
      <c r="H56" s="272" t="s">
        <v>203</v>
      </c>
      <c r="I56" s="295" t="s">
        <v>203</v>
      </c>
    </row>
    <row r="57" spans="1:9" x14ac:dyDescent="0.2">
      <c r="A57" s="289" t="s">
        <v>11</v>
      </c>
      <c r="B57" s="290">
        <v>0.15</v>
      </c>
      <c r="C57" s="291">
        <v>0.18</v>
      </c>
      <c r="D57" s="291">
        <v>0.25359999999999999</v>
      </c>
      <c r="E57" s="218">
        <v>0.19</v>
      </c>
      <c r="F57" s="218">
        <v>0.2</v>
      </c>
      <c r="G57" s="216" t="s">
        <v>8</v>
      </c>
      <c r="H57" s="292" t="s">
        <v>15</v>
      </c>
      <c r="I57" s="285" t="s">
        <v>79</v>
      </c>
    </row>
    <row r="58" spans="1:9" ht="28.5" hidden="1" x14ac:dyDescent="0.2">
      <c r="A58" s="54" t="s">
        <v>112</v>
      </c>
      <c r="B58" s="236">
        <v>2.8E-3</v>
      </c>
      <c r="C58" s="237"/>
      <c r="D58" s="237"/>
      <c r="E58" s="237"/>
      <c r="F58" s="237"/>
      <c r="G58" s="237"/>
      <c r="H58" s="237"/>
      <c r="I58" s="11"/>
    </row>
    <row r="59" spans="1:9" ht="28.5" hidden="1" x14ac:dyDescent="0.2">
      <c r="A59" s="54" t="s">
        <v>187</v>
      </c>
      <c r="B59" s="169"/>
      <c r="C59" s="170"/>
      <c r="D59" s="169">
        <v>2.5000000000000001E-3</v>
      </c>
      <c r="E59" s="170"/>
      <c r="F59" s="169">
        <f>D59</f>
        <v>2.5000000000000001E-3</v>
      </c>
      <c r="G59" s="170"/>
      <c r="H59" s="170"/>
      <c r="I59" s="208"/>
    </row>
    <row r="60" spans="1:9" x14ac:dyDescent="0.2">
      <c r="B60"/>
      <c r="C60"/>
      <c r="D60"/>
      <c r="E60"/>
      <c r="F60" s="204"/>
      <c r="G60"/>
      <c r="H60"/>
      <c r="I60" s="208"/>
    </row>
    <row r="61" spans="1:9" x14ac:dyDescent="0.2">
      <c r="A61"/>
      <c r="B61"/>
      <c r="C61"/>
      <c r="D61"/>
      <c r="E61"/>
      <c r="F61" s="204"/>
      <c r="G61"/>
      <c r="H61"/>
      <c r="I61" s="208"/>
    </row>
    <row r="62" spans="1:9" x14ac:dyDescent="0.2">
      <c r="A62" s="5" t="s">
        <v>88</v>
      </c>
      <c r="B62" s="5"/>
      <c r="C62" s="50"/>
      <c r="D62" s="50"/>
      <c r="E62" s="24"/>
      <c r="F62" s="38" t="s">
        <v>89</v>
      </c>
      <c r="G62" s="38"/>
      <c r="H62" s="37"/>
    </row>
    <row r="64" spans="1:9" ht="28.5" x14ac:dyDescent="0.2">
      <c r="A64" s="288" t="s">
        <v>2</v>
      </c>
      <c r="B64" s="217" t="s">
        <v>93</v>
      </c>
      <c r="C64" s="217" t="s">
        <v>154</v>
      </c>
      <c r="D64" s="265" t="s">
        <v>229</v>
      </c>
      <c r="E64" s="219" t="s">
        <v>157</v>
      </c>
      <c r="F64" s="265" t="s">
        <v>228</v>
      </c>
      <c r="G64" s="217" t="s">
        <v>3</v>
      </c>
      <c r="H64" s="217" t="s">
        <v>86</v>
      </c>
      <c r="I64" s="286" t="s">
        <v>4</v>
      </c>
    </row>
    <row r="65" spans="1:9" ht="26.25" customHeight="1" x14ac:dyDescent="0.2">
      <c r="A65" s="281" t="s">
        <v>5</v>
      </c>
      <c r="B65" s="220">
        <v>0.27</v>
      </c>
      <c r="C65" s="223">
        <v>0.3</v>
      </c>
      <c r="D65" s="223">
        <v>0.23169999999999999</v>
      </c>
      <c r="E65" s="223">
        <v>0.25</v>
      </c>
      <c r="F65" s="223">
        <v>0.25</v>
      </c>
      <c r="G65" s="55" t="s">
        <v>6</v>
      </c>
      <c r="H65" s="57" t="s">
        <v>153</v>
      </c>
      <c r="I65" s="284" t="s">
        <v>73</v>
      </c>
    </row>
    <row r="66" spans="1:9" ht="26.25" customHeight="1" x14ac:dyDescent="0.2">
      <c r="A66" s="281" t="s">
        <v>7</v>
      </c>
      <c r="B66" s="220">
        <v>0.21</v>
      </c>
      <c r="C66" s="223">
        <v>0.23</v>
      </c>
      <c r="D66" s="223">
        <v>0.25719999999999998</v>
      </c>
      <c r="E66" s="223">
        <v>0.23</v>
      </c>
      <c r="F66" s="223">
        <v>0.23</v>
      </c>
      <c r="G66" s="55" t="s">
        <v>8</v>
      </c>
      <c r="H66" s="57" t="s">
        <v>147</v>
      </c>
      <c r="I66" s="284" t="s">
        <v>74</v>
      </c>
    </row>
    <row r="67" spans="1:9" ht="26.25" customHeight="1" x14ac:dyDescent="0.2">
      <c r="A67" s="281" t="s">
        <v>9</v>
      </c>
      <c r="B67" s="220">
        <v>0.45</v>
      </c>
      <c r="C67" s="218">
        <v>0.45</v>
      </c>
      <c r="D67" s="218">
        <v>0.46660000000000001</v>
      </c>
      <c r="E67" s="218">
        <v>0.45</v>
      </c>
      <c r="F67" s="218">
        <v>0.45</v>
      </c>
      <c r="G67" s="216" t="s">
        <v>8</v>
      </c>
      <c r="H67" s="215" t="s">
        <v>85</v>
      </c>
      <c r="I67" s="285" t="s">
        <v>75</v>
      </c>
    </row>
    <row r="68" spans="1:9" ht="28.5" x14ac:dyDescent="0.2">
      <c r="A68" s="281" t="s">
        <v>60</v>
      </c>
      <c r="B68" s="266" t="s">
        <v>203</v>
      </c>
      <c r="C68" s="267" t="s">
        <v>203</v>
      </c>
      <c r="D68" s="267" t="s">
        <v>203</v>
      </c>
      <c r="E68" s="267" t="s">
        <v>203</v>
      </c>
      <c r="F68" s="267" t="s">
        <v>203</v>
      </c>
      <c r="G68" s="269" t="s">
        <v>203</v>
      </c>
      <c r="H68" s="267" t="s">
        <v>203</v>
      </c>
      <c r="I68" s="293" t="s">
        <v>203</v>
      </c>
    </row>
    <row r="69" spans="1:9" ht="41.45" customHeight="1" x14ac:dyDescent="0.2">
      <c r="A69" s="282" t="s">
        <v>67</v>
      </c>
      <c r="B69" s="91">
        <v>0.05</v>
      </c>
      <c r="C69" s="223">
        <v>0.1</v>
      </c>
      <c r="D69" s="223">
        <v>6.0100000000000001E-2</v>
      </c>
      <c r="E69" s="223">
        <v>0.1</v>
      </c>
      <c r="F69" s="223">
        <v>0.1</v>
      </c>
      <c r="G69" s="58" t="s">
        <v>6</v>
      </c>
      <c r="H69" s="56" t="s">
        <v>109</v>
      </c>
      <c r="I69" s="284" t="s">
        <v>76</v>
      </c>
    </row>
    <row r="70" spans="1:9" ht="21" customHeight="1" x14ac:dyDescent="0.2">
      <c r="A70" s="282" t="s">
        <v>68</v>
      </c>
      <c r="B70" s="62">
        <v>7.0000000000000007E-2</v>
      </c>
      <c r="C70" s="223">
        <v>7.0000000000000007E-2</v>
      </c>
      <c r="D70" s="223">
        <v>4.0099999999999997E-2</v>
      </c>
      <c r="E70" s="223">
        <v>7.0000000000000007E-2</v>
      </c>
      <c r="F70" s="223">
        <v>7.0000000000000007E-2</v>
      </c>
      <c r="G70" s="58" t="s">
        <v>6</v>
      </c>
      <c r="H70" s="56" t="s">
        <v>106</v>
      </c>
      <c r="I70" s="284" t="s">
        <v>77</v>
      </c>
    </row>
    <row r="71" spans="1:9" ht="21" customHeight="1" x14ac:dyDescent="0.2">
      <c r="A71" s="282" t="s">
        <v>69</v>
      </c>
      <c r="B71" s="91">
        <v>0.05</v>
      </c>
      <c r="C71" s="223">
        <v>0.05</v>
      </c>
      <c r="D71" s="223">
        <v>4.2299999999999997E-2</v>
      </c>
      <c r="E71" s="223">
        <v>0.05</v>
      </c>
      <c r="F71" s="223">
        <v>0.05</v>
      </c>
      <c r="G71" s="58" t="s">
        <v>6</v>
      </c>
      <c r="H71" s="56" t="s">
        <v>72</v>
      </c>
      <c r="I71" s="284" t="s">
        <v>78</v>
      </c>
    </row>
    <row r="72" spans="1:9" ht="36.75" customHeight="1" x14ac:dyDescent="0.2">
      <c r="A72" s="282" t="s">
        <v>107</v>
      </c>
      <c r="B72" s="91">
        <v>0.05</v>
      </c>
      <c r="C72" s="223">
        <v>0.05</v>
      </c>
      <c r="D72" s="223">
        <v>3.5400000000000001E-2</v>
      </c>
      <c r="E72" s="223">
        <v>0.05</v>
      </c>
      <c r="F72" s="223">
        <v>0.05</v>
      </c>
      <c r="G72" s="58" t="s">
        <v>6</v>
      </c>
      <c r="H72" s="56" t="s">
        <v>72</v>
      </c>
      <c r="I72" s="284" t="s">
        <v>78</v>
      </c>
    </row>
    <row r="73" spans="1:9" ht="21.75" customHeight="1" x14ac:dyDescent="0.2">
      <c r="A73" s="282" t="s">
        <v>70</v>
      </c>
      <c r="B73" s="91">
        <v>0.15</v>
      </c>
      <c r="C73" s="223">
        <v>0.13500000000000001</v>
      </c>
      <c r="D73" s="223">
        <v>0.19869999999999999</v>
      </c>
      <c r="E73" s="223">
        <v>0.15</v>
      </c>
      <c r="F73" s="223">
        <v>0.15</v>
      </c>
      <c r="G73" s="55" t="s">
        <v>6</v>
      </c>
      <c r="H73" s="56" t="s">
        <v>126</v>
      </c>
      <c r="I73" s="287" t="s">
        <v>78</v>
      </c>
    </row>
    <row r="74" spans="1:9" ht="21.75" customHeight="1" x14ac:dyDescent="0.2">
      <c r="A74" s="282" t="s">
        <v>71</v>
      </c>
      <c r="B74" s="91">
        <v>0.05</v>
      </c>
      <c r="C74" s="223">
        <v>0.05</v>
      </c>
      <c r="D74" s="223">
        <v>2.8400000000000002E-2</v>
      </c>
      <c r="E74" s="223">
        <v>0.05</v>
      </c>
      <c r="F74" s="223">
        <v>0.05</v>
      </c>
      <c r="G74" s="55" t="s">
        <v>6</v>
      </c>
      <c r="H74" s="60" t="s">
        <v>72</v>
      </c>
      <c r="I74" s="294" t="s">
        <v>203</v>
      </c>
    </row>
    <row r="75" spans="1:9" ht="21.75" customHeight="1" x14ac:dyDescent="0.2">
      <c r="A75" s="283" t="s">
        <v>10</v>
      </c>
      <c r="B75" s="91">
        <f t="shared" ref="B75" si="2">SUM(B65:B74)</f>
        <v>1.35</v>
      </c>
      <c r="C75" s="80">
        <f t="shared" ref="C75" si="3">SUM(C65:C74)</f>
        <v>1.4350000000000003</v>
      </c>
      <c r="D75" s="80">
        <f>SUM(D65:D74)</f>
        <v>1.3605</v>
      </c>
      <c r="E75" s="80">
        <f t="shared" ref="E75:F75" si="4">SUM(E65:E74)</f>
        <v>1.4000000000000001</v>
      </c>
      <c r="F75" s="80">
        <f t="shared" si="4"/>
        <v>1.4000000000000001</v>
      </c>
      <c r="G75" s="272" t="s">
        <v>203</v>
      </c>
      <c r="H75" s="272" t="s">
        <v>203</v>
      </c>
      <c r="I75" s="295" t="s">
        <v>203</v>
      </c>
    </row>
    <row r="76" spans="1:9" ht="21.75" customHeight="1" x14ac:dyDescent="0.2">
      <c r="A76" s="289" t="s">
        <v>11</v>
      </c>
      <c r="B76" s="290">
        <v>0.16</v>
      </c>
      <c r="C76" s="291">
        <v>0.22</v>
      </c>
      <c r="D76" s="291">
        <v>0.26989999999999997</v>
      </c>
      <c r="E76" s="291">
        <v>0.22</v>
      </c>
      <c r="F76" s="291">
        <v>0.22</v>
      </c>
      <c r="G76" s="216" t="s">
        <v>8</v>
      </c>
      <c r="H76" s="292" t="s">
        <v>123</v>
      </c>
      <c r="I76" s="285" t="s">
        <v>79</v>
      </c>
    </row>
    <row r="77" spans="1:9" ht="28.5" hidden="1" x14ac:dyDescent="0.2">
      <c r="A77" s="54" t="s">
        <v>112</v>
      </c>
      <c r="B77" s="233">
        <v>2E-3</v>
      </c>
      <c r="C77" s="234"/>
      <c r="D77" s="234"/>
      <c r="E77" s="234"/>
      <c r="F77" s="234"/>
      <c r="G77" s="234"/>
      <c r="H77" s="235"/>
    </row>
    <row r="78" spans="1:9" ht="28.5" hidden="1" x14ac:dyDescent="0.2">
      <c r="A78" s="54" t="s">
        <v>187</v>
      </c>
      <c r="C78" s="1"/>
      <c r="D78" s="169">
        <v>2E-3</v>
      </c>
      <c r="F78" s="169">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209"/>
    </row>
    <row r="88" spans="1:9" ht="57" x14ac:dyDescent="0.2">
      <c r="A88" s="44" t="s">
        <v>61</v>
      </c>
      <c r="B88" s="44"/>
      <c r="C88" s="52"/>
      <c r="D88" s="52"/>
      <c r="E88" s="44"/>
      <c r="F88" s="210"/>
      <c r="G88" s="44"/>
      <c r="H88" s="44"/>
      <c r="I88" s="44"/>
    </row>
    <row r="89" spans="1:9" x14ac:dyDescent="0.2">
      <c r="A89" s="44"/>
      <c r="B89" s="44"/>
      <c r="C89" s="1"/>
      <c r="D89" s="1"/>
      <c r="E89" s="44"/>
      <c r="F89" s="210"/>
      <c r="G89" s="44"/>
      <c r="H89" s="44"/>
      <c r="I89" s="44"/>
    </row>
    <row r="90" spans="1:9" x14ac:dyDescent="0.2">
      <c r="A90" s="44"/>
      <c r="B90" s="44"/>
      <c r="C90" s="1"/>
      <c r="D90" s="1"/>
      <c r="E90" s="44"/>
      <c r="F90" s="210"/>
      <c r="G90" s="44"/>
      <c r="H90" s="44"/>
      <c r="I90" s="44"/>
    </row>
    <row r="91" spans="1:9" x14ac:dyDescent="0.2">
      <c r="A91" s="44"/>
      <c r="B91" s="44"/>
      <c r="C91" s="1"/>
      <c r="D91" s="1"/>
      <c r="E91" s="44"/>
      <c r="F91" s="210"/>
      <c r="G91" s="44"/>
      <c r="H91" s="44"/>
      <c r="I91" s="44"/>
    </row>
    <row r="92" spans="1:9" x14ac:dyDescent="0.2">
      <c r="A92" s="44"/>
      <c r="B92" s="44"/>
      <c r="C92" s="1"/>
      <c r="D92" s="1"/>
      <c r="E92" s="44"/>
      <c r="F92" s="210"/>
      <c r="G92" s="44"/>
      <c r="H92" s="44"/>
      <c r="I92" s="44"/>
    </row>
    <row r="93" spans="1:9" x14ac:dyDescent="0.2">
      <c r="A93" s="44"/>
      <c r="B93" s="44"/>
      <c r="C93" s="1"/>
      <c r="D93" s="1"/>
      <c r="E93" s="44"/>
      <c r="F93" s="210"/>
      <c r="G93" s="44"/>
      <c r="H93" s="44"/>
      <c r="I93" s="44"/>
    </row>
    <row r="94" spans="1:9" x14ac:dyDescent="0.2">
      <c r="A94" s="44"/>
      <c r="B94" s="44"/>
      <c r="C94" s="1"/>
      <c r="D94" s="1"/>
      <c r="E94" s="44"/>
      <c r="F94" s="210"/>
      <c r="G94" s="44"/>
      <c r="H94" s="44"/>
      <c r="I94" s="44"/>
    </row>
    <row r="95" spans="1:9" x14ac:dyDescent="0.2">
      <c r="A95" s="44"/>
      <c r="B95" s="44"/>
      <c r="C95" s="1"/>
      <c r="D95" s="1"/>
      <c r="E95" s="44"/>
      <c r="F95" s="210"/>
      <c r="G95" s="44"/>
      <c r="H95" s="44"/>
      <c r="I95" s="44"/>
    </row>
    <row r="96" spans="1:9" x14ac:dyDescent="0.2">
      <c r="A96" s="44"/>
      <c r="B96" s="44"/>
      <c r="C96" s="1"/>
      <c r="D96" s="1"/>
      <c r="E96" s="44"/>
      <c r="F96" s="210"/>
      <c r="G96" s="44"/>
      <c r="H96" s="44"/>
      <c r="I96" s="44"/>
    </row>
    <row r="97" spans="1:9" x14ac:dyDescent="0.2">
      <c r="A97" s="44"/>
      <c r="B97" s="44"/>
      <c r="C97" s="1"/>
      <c r="D97" s="1"/>
      <c r="E97" s="44"/>
      <c r="F97" s="210"/>
      <c r="G97" s="44"/>
      <c r="H97" s="44"/>
      <c r="I97" s="44"/>
    </row>
    <row r="98" spans="1:9" x14ac:dyDescent="0.2">
      <c r="A98" s="44"/>
      <c r="B98" s="44"/>
      <c r="C98" s="1"/>
      <c r="D98" s="1"/>
      <c r="E98" s="44"/>
      <c r="F98" s="210"/>
      <c r="G98" s="44"/>
      <c r="H98" s="44"/>
      <c r="I98" s="44"/>
    </row>
    <row r="99" spans="1:9" x14ac:dyDescent="0.2">
      <c r="A99" s="44"/>
      <c r="B99" s="44"/>
      <c r="C99" s="1"/>
      <c r="D99" s="1"/>
      <c r="E99" s="44"/>
      <c r="F99" s="210"/>
      <c r="G99" s="44"/>
      <c r="H99" s="44"/>
      <c r="I99" s="44"/>
    </row>
    <row r="100" spans="1:9" x14ac:dyDescent="0.2">
      <c r="A100" s="44"/>
      <c r="B100" s="44"/>
      <c r="C100" s="1"/>
      <c r="D100" s="1"/>
      <c r="E100" s="44"/>
      <c r="F100" s="210"/>
      <c r="G100" s="44"/>
      <c r="H100" s="44"/>
      <c r="I100" s="44"/>
    </row>
    <row r="101" spans="1:9" x14ac:dyDescent="0.2">
      <c r="A101" s="44"/>
      <c r="B101" s="44"/>
      <c r="C101" s="1"/>
      <c r="D101" s="1"/>
      <c r="E101" s="44"/>
      <c r="F101" s="210"/>
      <c r="G101" s="44"/>
      <c r="H101" s="44"/>
      <c r="I101" s="44"/>
    </row>
    <row r="102" spans="1:9" x14ac:dyDescent="0.2">
      <c r="A102" s="44"/>
      <c r="B102" s="44"/>
      <c r="C102" s="1"/>
      <c r="D102" s="1"/>
      <c r="E102" s="44"/>
      <c r="F102" s="210"/>
      <c r="G102" s="44"/>
      <c r="H102" s="44"/>
      <c r="I102" s="44"/>
    </row>
    <row r="103" spans="1:9" x14ac:dyDescent="0.2">
      <c r="A103" s="44"/>
      <c r="B103" s="44"/>
      <c r="C103" s="1"/>
      <c r="D103" s="1"/>
      <c r="E103" s="44"/>
      <c r="F103" s="210"/>
      <c r="G103" s="44"/>
      <c r="H103" s="44"/>
      <c r="I103" s="44"/>
    </row>
    <row r="104" spans="1:9" x14ac:dyDescent="0.2">
      <c r="A104" s="44"/>
      <c r="B104" s="44"/>
      <c r="C104" s="1"/>
      <c r="D104" s="1"/>
      <c r="E104" s="44"/>
      <c r="F104" s="210"/>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4">
    <mergeCell ref="A3:H3"/>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B1:AZ10000"/>
  <sheetViews>
    <sheetView showGridLines="0" rightToLeft="1" zoomScale="85" zoomScaleNormal="85" workbookViewId="0">
      <selection activeCell="B140" sqref="B140:K145"/>
    </sheetView>
  </sheetViews>
  <sheetFormatPr defaultColWidth="9" defaultRowHeight="12.75" x14ac:dyDescent="0.2"/>
  <cols>
    <col min="1" max="1" width="9" style="83"/>
    <col min="2" max="2" width="26.625" style="121" customWidth="1"/>
    <col min="3" max="5" width="17.75" style="83" hidden="1" customWidth="1"/>
    <col min="6" max="6" width="18.125" style="83" hidden="1" customWidth="1"/>
    <col min="7" max="7" width="22.625" style="83" customWidth="1"/>
    <col min="8" max="8" width="10.125" style="83" customWidth="1"/>
    <col min="9" max="9" width="23" style="83" customWidth="1"/>
    <col min="10" max="10" width="10" style="83" customWidth="1"/>
    <col min="11" max="11" width="25.375" style="83" customWidth="1"/>
    <col min="12" max="12" width="0" style="83" hidden="1" customWidth="1"/>
    <col min="13" max="13" width="9" style="83"/>
    <col min="14" max="24" width="9" style="83" hidden="1" customWidth="1"/>
    <col min="25" max="16384" width="9" style="83"/>
  </cols>
  <sheetData>
    <row r="1" spans="2:24" ht="19.5" x14ac:dyDescent="0.2">
      <c r="B1" s="238" t="s">
        <v>185</v>
      </c>
      <c r="C1" s="238"/>
      <c r="D1" s="238"/>
      <c r="E1" s="238"/>
      <c r="F1" s="238"/>
      <c r="G1" s="238"/>
      <c r="H1" s="238"/>
      <c r="I1" s="238"/>
      <c r="J1" s="238"/>
    </row>
    <row r="2" spans="2:24" ht="19.5" x14ac:dyDescent="0.2">
      <c r="B2" s="238" t="s">
        <v>160</v>
      </c>
      <c r="C2" s="238"/>
      <c r="D2" s="238"/>
      <c r="E2" s="238"/>
      <c r="F2" s="238"/>
      <c r="G2" s="238"/>
      <c r="H2" s="238"/>
      <c r="I2" s="238"/>
      <c r="J2" s="238"/>
    </row>
    <row r="3" spans="2:24" ht="13.5" thickBot="1" x14ac:dyDescent="0.25"/>
    <row r="4" spans="2:24" ht="13.5" thickBot="1" x14ac:dyDescent="0.25">
      <c r="B4" s="122" t="s">
        <v>23</v>
      </c>
      <c r="C4" s="248" t="s">
        <v>230</v>
      </c>
      <c r="D4" s="249"/>
      <c r="E4" s="250"/>
    </row>
    <row r="5" spans="2:24" ht="26.25" thickBot="1" x14ac:dyDescent="0.25">
      <c r="B5" s="314" t="s">
        <v>161</v>
      </c>
      <c r="C5" s="315" t="s">
        <v>162</v>
      </c>
      <c r="D5" s="316" t="s">
        <v>163</v>
      </c>
      <c r="E5" s="316" t="s">
        <v>164</v>
      </c>
      <c r="F5" s="315" t="s">
        <v>165</v>
      </c>
      <c r="G5" s="315" t="s">
        <v>228</v>
      </c>
      <c r="H5" s="196" t="s">
        <v>166</v>
      </c>
      <c r="I5" s="316" t="s">
        <v>167</v>
      </c>
      <c r="J5" s="317" t="s">
        <v>203</v>
      </c>
      <c r="K5" s="196" t="s">
        <v>168</v>
      </c>
      <c r="N5" s="251" t="s">
        <v>169</v>
      </c>
      <c r="O5" s="252"/>
      <c r="P5" s="252"/>
      <c r="Q5" s="252"/>
      <c r="R5" s="252"/>
      <c r="S5" s="252"/>
      <c r="T5" s="252"/>
      <c r="U5" s="252"/>
      <c r="V5" s="252"/>
      <c r="W5" s="252"/>
      <c r="X5" s="253"/>
    </row>
    <row r="6" spans="2:24" ht="25.5" x14ac:dyDescent="0.2">
      <c r="B6" s="311" t="s">
        <v>170</v>
      </c>
      <c r="C6" s="303">
        <v>1.0118</v>
      </c>
      <c r="D6" s="304">
        <v>1.0238</v>
      </c>
      <c r="E6" s="304">
        <v>1.0214000000000001</v>
      </c>
      <c r="F6" s="190">
        <v>0.99</v>
      </c>
      <c r="G6" s="190">
        <v>0.99</v>
      </c>
      <c r="H6" s="305" t="s">
        <v>171</v>
      </c>
      <c r="I6" s="306">
        <f>G6+6%</f>
        <v>1.05</v>
      </c>
      <c r="J6" s="306">
        <f>G6-6%</f>
        <v>0.92999999999999994</v>
      </c>
      <c r="K6" s="313" t="s">
        <v>130</v>
      </c>
      <c r="L6" s="137">
        <v>0.06</v>
      </c>
      <c r="N6" s="242" t="s">
        <v>62</v>
      </c>
      <c r="O6" s="259"/>
      <c r="P6" s="259"/>
      <c r="Q6" s="259"/>
      <c r="R6" s="259"/>
      <c r="S6" s="259"/>
      <c r="T6" s="259"/>
      <c r="U6" s="259"/>
      <c r="V6" s="259"/>
      <c r="W6" s="259"/>
      <c r="X6" s="260"/>
    </row>
    <row r="7" spans="2:24" x14ac:dyDescent="0.2">
      <c r="B7" s="312" t="s">
        <v>172</v>
      </c>
      <c r="C7" s="303">
        <v>0.30840000000000001</v>
      </c>
      <c r="D7" s="304">
        <v>0.33610000000000001</v>
      </c>
      <c r="E7" s="304">
        <v>0.34789999999999999</v>
      </c>
      <c r="F7" s="190">
        <v>0.3</v>
      </c>
      <c r="G7" s="190">
        <v>0.3</v>
      </c>
      <c r="H7" s="305" t="s">
        <v>173</v>
      </c>
      <c r="I7" s="306">
        <f>F7+5%</f>
        <v>0.35</v>
      </c>
      <c r="J7" s="306">
        <f>F7-5%</f>
        <v>0.25</v>
      </c>
      <c r="K7" s="301" t="s">
        <v>73</v>
      </c>
      <c r="L7" s="137">
        <v>0.05</v>
      </c>
      <c r="N7" s="258"/>
      <c r="O7" s="259"/>
      <c r="P7" s="259"/>
      <c r="Q7" s="259"/>
      <c r="R7" s="259"/>
      <c r="S7" s="259"/>
      <c r="T7" s="259"/>
      <c r="U7" s="259"/>
      <c r="V7" s="259"/>
      <c r="W7" s="259"/>
      <c r="X7" s="260"/>
    </row>
    <row r="8" spans="2:24" ht="25.5" x14ac:dyDescent="0.2">
      <c r="B8" s="311" t="s">
        <v>174</v>
      </c>
      <c r="C8" s="303">
        <v>4.3499999999999997E-2</v>
      </c>
      <c r="D8" s="304">
        <v>4.1200000000000001E-2</v>
      </c>
      <c r="E8" s="304">
        <v>5.2900000000000003E-2</v>
      </c>
      <c r="F8" s="190">
        <v>0.06</v>
      </c>
      <c r="G8" s="190">
        <v>0.06</v>
      </c>
      <c r="H8" s="305" t="s">
        <v>171</v>
      </c>
      <c r="I8" s="306">
        <f t="shared" ref="I8:I16" si="0">F8+6%</f>
        <v>0.12</v>
      </c>
      <c r="J8" s="306">
        <f t="shared" ref="J8:J16" si="1">F8-6%</f>
        <v>0</v>
      </c>
      <c r="K8" s="301" t="s">
        <v>74</v>
      </c>
      <c r="L8" s="137">
        <v>0.06</v>
      </c>
      <c r="N8" s="258"/>
      <c r="O8" s="259"/>
      <c r="P8" s="259"/>
      <c r="Q8" s="259"/>
      <c r="R8" s="259"/>
      <c r="S8" s="259"/>
      <c r="T8" s="259"/>
      <c r="U8" s="259"/>
      <c r="V8" s="259"/>
      <c r="W8" s="259"/>
      <c r="X8" s="260"/>
    </row>
    <row r="9" spans="2:24" ht="25.5" x14ac:dyDescent="0.2">
      <c r="B9" s="311" t="s">
        <v>67</v>
      </c>
      <c r="C9" s="303">
        <v>8.7300000000000003E-2</v>
      </c>
      <c r="D9" s="304">
        <v>6.5699999999999995E-2</v>
      </c>
      <c r="E9" s="304">
        <v>5.1299999999999998E-2</v>
      </c>
      <c r="F9" s="190">
        <v>7.0000000000000007E-2</v>
      </c>
      <c r="G9" s="190">
        <v>7.0000000000000007E-2</v>
      </c>
      <c r="H9" s="305" t="s">
        <v>173</v>
      </c>
      <c r="I9" s="306">
        <f t="shared" ref="I9:I10" si="2">F9+5%</f>
        <v>0.12000000000000001</v>
      </c>
      <c r="J9" s="306">
        <f t="shared" ref="J9:J10" si="3">F9-5%</f>
        <v>2.0000000000000004E-2</v>
      </c>
      <c r="K9" s="313" t="s">
        <v>76</v>
      </c>
      <c r="L9" s="137">
        <v>0.05</v>
      </c>
      <c r="N9" s="258"/>
      <c r="O9" s="259"/>
      <c r="P9" s="259"/>
      <c r="Q9" s="259"/>
      <c r="R9" s="259"/>
      <c r="S9" s="259"/>
      <c r="T9" s="259"/>
      <c r="U9" s="259"/>
      <c r="V9" s="259"/>
      <c r="W9" s="259"/>
      <c r="X9" s="260"/>
    </row>
    <row r="10" spans="2:24" x14ac:dyDescent="0.2">
      <c r="B10" s="311" t="s">
        <v>68</v>
      </c>
      <c r="C10" s="303">
        <v>4.6999999999999993E-3</v>
      </c>
      <c r="D10" s="304">
        <v>3.5999999999999999E-3</v>
      </c>
      <c r="E10" s="304">
        <v>2.5000000000000001E-3</v>
      </c>
      <c r="F10" s="190">
        <v>0.05</v>
      </c>
      <c r="G10" s="190">
        <v>0.05</v>
      </c>
      <c r="H10" s="305" t="s">
        <v>173</v>
      </c>
      <c r="I10" s="306">
        <f t="shared" si="2"/>
        <v>0.1</v>
      </c>
      <c r="J10" s="306">
        <f t="shared" si="3"/>
        <v>0</v>
      </c>
      <c r="K10" s="301" t="s">
        <v>77</v>
      </c>
      <c r="L10" s="137">
        <v>0.05</v>
      </c>
      <c r="N10" s="258"/>
      <c r="O10" s="259"/>
      <c r="P10" s="259"/>
      <c r="Q10" s="259"/>
      <c r="R10" s="259"/>
      <c r="S10" s="259"/>
      <c r="T10" s="259"/>
      <c r="U10" s="259"/>
      <c r="V10" s="259"/>
      <c r="W10" s="259"/>
      <c r="X10" s="260"/>
    </row>
    <row r="11" spans="2:24" x14ac:dyDescent="0.2">
      <c r="B11" s="312" t="s">
        <v>69</v>
      </c>
      <c r="C11" s="303">
        <v>0</v>
      </c>
      <c r="D11" s="304">
        <v>5.7000000000000002E-3</v>
      </c>
      <c r="E11" s="304">
        <v>3.0999999999999999E-3</v>
      </c>
      <c r="F11" s="190">
        <v>0.05</v>
      </c>
      <c r="G11" s="190">
        <v>0.05</v>
      </c>
      <c r="H11" s="305" t="s">
        <v>173</v>
      </c>
      <c r="I11" s="306">
        <f>F11+5%</f>
        <v>0.1</v>
      </c>
      <c r="J11" s="306">
        <f>F11-5%</f>
        <v>0</v>
      </c>
      <c r="K11" s="301" t="s">
        <v>78</v>
      </c>
      <c r="L11" s="137">
        <v>0.05</v>
      </c>
      <c r="N11" s="258"/>
      <c r="O11" s="259"/>
      <c r="P11" s="259"/>
      <c r="Q11" s="259"/>
      <c r="R11" s="259"/>
      <c r="S11" s="259"/>
      <c r="T11" s="259"/>
      <c r="U11" s="259"/>
      <c r="V11" s="259"/>
      <c r="W11" s="259"/>
      <c r="X11" s="260"/>
    </row>
    <row r="12" spans="2:24" x14ac:dyDescent="0.2">
      <c r="B12" s="312" t="s">
        <v>107</v>
      </c>
      <c r="C12" s="303">
        <v>5.3400000000000003E-2</v>
      </c>
      <c r="D12" s="304">
        <v>5.0599999999999999E-2</v>
      </c>
      <c r="E12" s="304">
        <v>6.4399999999999999E-2</v>
      </c>
      <c r="F12" s="190">
        <v>0.05</v>
      </c>
      <c r="G12" s="190">
        <v>0.05</v>
      </c>
      <c r="H12" s="305" t="s">
        <v>173</v>
      </c>
      <c r="I12" s="306">
        <f>F12+5%</f>
        <v>0.1</v>
      </c>
      <c r="J12" s="306">
        <f>F12-5%</f>
        <v>0</v>
      </c>
      <c r="K12" s="301" t="s">
        <v>78</v>
      </c>
      <c r="L12" s="137">
        <v>0.05</v>
      </c>
      <c r="N12" s="258"/>
      <c r="O12" s="259"/>
      <c r="P12" s="259"/>
      <c r="Q12" s="259"/>
      <c r="R12" s="259"/>
      <c r="S12" s="259"/>
      <c r="T12" s="259"/>
      <c r="U12" s="259"/>
      <c r="V12" s="259"/>
      <c r="W12" s="259"/>
      <c r="X12" s="260"/>
    </row>
    <row r="13" spans="2:24" x14ac:dyDescent="0.2">
      <c r="B13" s="312" t="s">
        <v>70</v>
      </c>
      <c r="C13" s="303">
        <v>0.19650000000000001</v>
      </c>
      <c r="D13" s="304">
        <v>0.1956</v>
      </c>
      <c r="E13" s="304">
        <v>0.19919999999999999</v>
      </c>
      <c r="F13" s="190">
        <v>0.15</v>
      </c>
      <c r="G13" s="190">
        <v>0.15</v>
      </c>
      <c r="H13" s="305" t="s">
        <v>173</v>
      </c>
      <c r="I13" s="306">
        <f>F13+5%</f>
        <v>0.2</v>
      </c>
      <c r="J13" s="306">
        <f>F13-5%</f>
        <v>9.9999999999999992E-2</v>
      </c>
      <c r="K13" s="301" t="s">
        <v>78</v>
      </c>
      <c r="L13" s="137">
        <v>0.05</v>
      </c>
      <c r="N13" s="258"/>
      <c r="O13" s="259"/>
      <c r="P13" s="259"/>
      <c r="Q13" s="259"/>
      <c r="R13" s="259"/>
      <c r="S13" s="259"/>
      <c r="T13" s="259"/>
      <c r="U13" s="259"/>
      <c r="V13" s="259"/>
      <c r="W13" s="259"/>
      <c r="X13" s="260"/>
    </row>
    <row r="14" spans="2:24" x14ac:dyDescent="0.2">
      <c r="B14" s="312" t="s">
        <v>71</v>
      </c>
      <c r="C14" s="303">
        <v>1.6299999999999999E-2</v>
      </c>
      <c r="D14" s="304">
        <v>1.54E-2</v>
      </c>
      <c r="E14" s="304">
        <v>1.6899999999999998E-2</v>
      </c>
      <c r="F14" s="190">
        <v>0.05</v>
      </c>
      <c r="G14" s="190">
        <v>0.05</v>
      </c>
      <c r="H14" s="305" t="s">
        <v>173</v>
      </c>
      <c r="I14" s="306">
        <f t="shared" ref="I14" si="4">F14+5%</f>
        <v>0.1</v>
      </c>
      <c r="J14" s="306">
        <f t="shared" ref="J14" si="5">F14-5%</f>
        <v>0</v>
      </c>
      <c r="K14" s="310" t="s">
        <v>203</v>
      </c>
      <c r="L14" s="137">
        <v>0.05</v>
      </c>
      <c r="N14" s="258"/>
      <c r="O14" s="259"/>
      <c r="P14" s="259"/>
      <c r="Q14" s="259"/>
      <c r="R14" s="259"/>
      <c r="S14" s="259"/>
      <c r="T14" s="259"/>
      <c r="U14" s="259"/>
      <c r="V14" s="259"/>
      <c r="W14" s="259"/>
      <c r="X14" s="260"/>
    </row>
    <row r="15" spans="2:24" x14ac:dyDescent="0.2">
      <c r="B15" s="312" t="s">
        <v>175</v>
      </c>
      <c r="C15" s="307">
        <f>SUM(C6:C14)</f>
        <v>1.7219</v>
      </c>
      <c r="D15" s="308">
        <f>SUM(D6:D14)</f>
        <v>1.7377000000000002</v>
      </c>
      <c r="E15" s="308">
        <f>SUM(E6:E14)</f>
        <v>1.7595999999999998</v>
      </c>
      <c r="F15" s="309">
        <f>SUM(F6:F14)</f>
        <v>1.7700000000000002</v>
      </c>
      <c r="G15" s="309">
        <f>SUM(G6:G14)</f>
        <v>1.7700000000000002</v>
      </c>
      <c r="H15" s="310" t="s">
        <v>203</v>
      </c>
      <c r="I15" s="310" t="s">
        <v>203</v>
      </c>
      <c r="J15" s="310" t="s">
        <v>203</v>
      </c>
      <c r="K15" s="310" t="s">
        <v>203</v>
      </c>
      <c r="N15" s="258"/>
      <c r="O15" s="259"/>
      <c r="P15" s="259"/>
      <c r="Q15" s="259"/>
      <c r="R15" s="259"/>
      <c r="S15" s="259"/>
      <c r="T15" s="259"/>
      <c r="U15" s="259"/>
      <c r="V15" s="259"/>
      <c r="W15" s="259"/>
      <c r="X15" s="260"/>
    </row>
    <row r="16" spans="2:24" ht="13.5" thickBot="1" x14ac:dyDescent="0.25">
      <c r="B16" s="312" t="s">
        <v>176</v>
      </c>
      <c r="C16" s="303">
        <v>0.32929999999999998</v>
      </c>
      <c r="D16" s="304">
        <v>0.32879999999999998</v>
      </c>
      <c r="E16" s="304">
        <v>0.32840000000000003</v>
      </c>
      <c r="F16" s="190">
        <v>0.3</v>
      </c>
      <c r="G16" s="190">
        <v>0.3</v>
      </c>
      <c r="H16" s="305" t="s">
        <v>171</v>
      </c>
      <c r="I16" s="306">
        <f t="shared" si="0"/>
        <v>0.36</v>
      </c>
      <c r="J16" s="306">
        <f t="shared" si="1"/>
        <v>0.24</v>
      </c>
      <c r="K16" s="301" t="s">
        <v>79</v>
      </c>
      <c r="L16" s="137">
        <v>0.06</v>
      </c>
      <c r="N16" s="261"/>
      <c r="O16" s="262"/>
      <c r="P16" s="262"/>
      <c r="Q16" s="262"/>
      <c r="R16" s="262"/>
      <c r="S16" s="262"/>
      <c r="T16" s="262"/>
      <c r="U16" s="262"/>
      <c r="V16" s="262"/>
      <c r="W16" s="262"/>
      <c r="X16" s="263"/>
    </row>
    <row r="17" spans="2:24" hidden="1" x14ac:dyDescent="0.2">
      <c r="B17" s="151" t="s">
        <v>112</v>
      </c>
      <c r="C17" s="152"/>
      <c r="D17" s="152"/>
      <c r="E17" s="152"/>
      <c r="F17" s="152"/>
      <c r="G17" s="152"/>
      <c r="H17" s="153"/>
      <c r="I17" s="154"/>
      <c r="J17" s="154"/>
      <c r="K17" s="155"/>
    </row>
    <row r="18" spans="2:24" ht="28.5" hidden="1" x14ac:dyDescent="0.2">
      <c r="B18" s="54" t="s">
        <v>187</v>
      </c>
      <c r="C18" s="172">
        <v>2E-3</v>
      </c>
      <c r="D18" s="172">
        <v>2E-3</v>
      </c>
      <c r="E18" s="172">
        <v>1.5E-3</v>
      </c>
    </row>
    <row r="20" spans="2:24" ht="13.5" thickBot="1" x14ac:dyDescent="0.25"/>
    <row r="21" spans="2:24" ht="13.5" thickBot="1" x14ac:dyDescent="0.25">
      <c r="B21" s="122" t="s">
        <v>232</v>
      </c>
      <c r="C21" s="248" t="s">
        <v>230</v>
      </c>
      <c r="D21" s="249"/>
      <c r="E21" s="250"/>
    </row>
    <row r="22" spans="2:24" ht="26.25" thickBot="1" x14ac:dyDescent="0.25">
      <c r="B22" s="174" t="s">
        <v>161</v>
      </c>
      <c r="C22" s="175" t="s">
        <v>220</v>
      </c>
      <c r="D22" s="176" t="s">
        <v>224</v>
      </c>
      <c r="E22" s="177" t="s">
        <v>225</v>
      </c>
      <c r="F22" s="175" t="s">
        <v>165</v>
      </c>
      <c r="G22" s="175" t="s">
        <v>235</v>
      </c>
      <c r="H22" s="200" t="s">
        <v>166</v>
      </c>
      <c r="I22" s="176" t="s">
        <v>167</v>
      </c>
      <c r="J22" s="192" t="s">
        <v>203</v>
      </c>
      <c r="K22" s="298" t="s">
        <v>168</v>
      </c>
      <c r="N22" s="251" t="s">
        <v>169</v>
      </c>
      <c r="O22" s="252"/>
      <c r="P22" s="252"/>
      <c r="Q22" s="252"/>
      <c r="R22" s="252"/>
      <c r="S22" s="252"/>
      <c r="T22" s="252"/>
      <c r="U22" s="252"/>
      <c r="V22" s="252"/>
      <c r="W22" s="252"/>
      <c r="X22" s="253"/>
    </row>
    <row r="23" spans="2:24" ht="25.5" x14ac:dyDescent="0.2">
      <c r="B23" s="179" t="s">
        <v>170</v>
      </c>
      <c r="C23" s="130">
        <v>1.5299999999999999E-2</v>
      </c>
      <c r="D23" s="131">
        <v>1.6299999999999999E-2</v>
      </c>
      <c r="E23" s="132">
        <v>1.7000000000000001E-2</v>
      </c>
      <c r="F23" s="133">
        <v>0.06</v>
      </c>
      <c r="G23" s="133">
        <v>0.06</v>
      </c>
      <c r="H23" s="134" t="s">
        <v>171</v>
      </c>
      <c r="I23" s="135">
        <f>F23+6%</f>
        <v>0.12</v>
      </c>
      <c r="J23" s="135">
        <f>F23-6%</f>
        <v>0</v>
      </c>
      <c r="K23" s="296" t="s">
        <v>130</v>
      </c>
      <c r="L23" s="137">
        <v>0.06</v>
      </c>
      <c r="N23" s="242" t="s">
        <v>198</v>
      </c>
      <c r="O23" s="243"/>
      <c r="P23" s="243"/>
      <c r="Q23" s="243"/>
      <c r="R23" s="243"/>
      <c r="S23" s="243"/>
      <c r="T23" s="243"/>
      <c r="U23" s="243"/>
      <c r="V23" s="243"/>
      <c r="W23" s="243"/>
      <c r="X23" s="244"/>
    </row>
    <row r="24" spans="2:24" x14ac:dyDescent="0.2">
      <c r="B24" s="182" t="s">
        <v>172</v>
      </c>
      <c r="C24" s="130">
        <v>0.13089999999999999</v>
      </c>
      <c r="D24" s="131">
        <v>0.13</v>
      </c>
      <c r="E24" s="132">
        <v>0.13089999999999999</v>
      </c>
      <c r="F24" s="133">
        <v>0.18</v>
      </c>
      <c r="G24" s="227">
        <v>0.12</v>
      </c>
      <c r="H24" s="134" t="s">
        <v>173</v>
      </c>
      <c r="I24" s="135">
        <f>G24+5%</f>
        <v>0.16999999999999998</v>
      </c>
      <c r="J24" s="135">
        <f>G24-5%</f>
        <v>6.9999999999999993E-2</v>
      </c>
      <c r="K24" s="297" t="s">
        <v>73</v>
      </c>
      <c r="L24" s="137">
        <v>0.05</v>
      </c>
      <c r="N24" s="242"/>
      <c r="O24" s="243"/>
      <c r="P24" s="243"/>
      <c r="Q24" s="243"/>
      <c r="R24" s="243"/>
      <c r="S24" s="243"/>
      <c r="T24" s="243"/>
      <c r="U24" s="243"/>
      <c r="V24" s="243"/>
      <c r="W24" s="243"/>
      <c r="X24" s="244"/>
    </row>
    <row r="25" spans="2:24" ht="25.5" x14ac:dyDescent="0.2">
      <c r="B25" s="179" t="s">
        <v>174</v>
      </c>
      <c r="C25" s="130">
        <v>0.73089999999999999</v>
      </c>
      <c r="D25" s="131">
        <v>0.73060000000000003</v>
      </c>
      <c r="E25" s="132">
        <v>0.73</v>
      </c>
      <c r="F25" s="133">
        <v>0.7</v>
      </c>
      <c r="G25" s="227">
        <v>0.75</v>
      </c>
      <c r="H25" s="134" t="s">
        <v>171</v>
      </c>
      <c r="I25" s="135">
        <f>G25+6%</f>
        <v>0.81</v>
      </c>
      <c r="J25" s="135">
        <f>G25-6%</f>
        <v>0.69</v>
      </c>
      <c r="K25" s="297" t="s">
        <v>74</v>
      </c>
      <c r="L25" s="137">
        <v>0.06</v>
      </c>
      <c r="N25" s="242"/>
      <c r="O25" s="243"/>
      <c r="P25" s="243"/>
      <c r="Q25" s="243"/>
      <c r="R25" s="243"/>
      <c r="S25" s="243"/>
      <c r="T25" s="243"/>
      <c r="U25" s="243"/>
      <c r="V25" s="243"/>
      <c r="W25" s="243"/>
      <c r="X25" s="244"/>
    </row>
    <row r="26" spans="2:24" ht="25.5" x14ac:dyDescent="0.2">
      <c r="B26" s="179" t="s">
        <v>67</v>
      </c>
      <c r="C26" s="130">
        <v>3.1199999999999999E-2</v>
      </c>
      <c r="D26" s="131">
        <v>2.8000000000000001E-2</v>
      </c>
      <c r="E26" s="132">
        <v>3.2000000000000001E-2</v>
      </c>
      <c r="F26" s="133">
        <v>0.05</v>
      </c>
      <c r="G26" s="133">
        <v>0.05</v>
      </c>
      <c r="H26" s="134" t="s">
        <v>173</v>
      </c>
      <c r="I26" s="135">
        <f t="shared" ref="I26:I27" si="6">F26+5%</f>
        <v>0.1</v>
      </c>
      <c r="J26" s="135">
        <f t="shared" ref="J26:J27" si="7">F26-5%</f>
        <v>0</v>
      </c>
      <c r="K26" s="296" t="s">
        <v>76</v>
      </c>
      <c r="L26" s="137">
        <v>0.05</v>
      </c>
      <c r="N26" s="242"/>
      <c r="O26" s="243"/>
      <c r="P26" s="243"/>
      <c r="Q26" s="243"/>
      <c r="R26" s="243"/>
      <c r="S26" s="243"/>
      <c r="T26" s="243"/>
      <c r="U26" s="243"/>
      <c r="V26" s="243"/>
      <c r="W26" s="243"/>
      <c r="X26" s="244"/>
    </row>
    <row r="27" spans="2:24" x14ac:dyDescent="0.2">
      <c r="B27" s="179" t="s">
        <v>68</v>
      </c>
      <c r="C27" s="130">
        <v>1.2800000000000001E-2</v>
      </c>
      <c r="D27" s="131">
        <v>1.3899999999999999E-2</v>
      </c>
      <c r="E27" s="132">
        <v>1.34E-2</v>
      </c>
      <c r="F27" s="133">
        <v>0.05</v>
      </c>
      <c r="G27" s="133">
        <v>0.05</v>
      </c>
      <c r="H27" s="134" t="s">
        <v>173</v>
      </c>
      <c r="I27" s="135">
        <f t="shared" si="6"/>
        <v>0.1</v>
      </c>
      <c r="J27" s="135">
        <f t="shared" si="7"/>
        <v>0</v>
      </c>
      <c r="K27" s="297" t="s">
        <v>77</v>
      </c>
      <c r="L27" s="137">
        <v>0.05</v>
      </c>
      <c r="N27" s="242"/>
      <c r="O27" s="243"/>
      <c r="P27" s="243"/>
      <c r="Q27" s="243"/>
      <c r="R27" s="243"/>
      <c r="S27" s="243"/>
      <c r="T27" s="243"/>
      <c r="U27" s="243"/>
      <c r="V27" s="243"/>
      <c r="W27" s="243"/>
      <c r="X27" s="244"/>
    </row>
    <row r="28" spans="2:24" x14ac:dyDescent="0.2">
      <c r="B28" s="182" t="s">
        <v>69</v>
      </c>
      <c r="C28" s="130">
        <v>0</v>
      </c>
      <c r="D28" s="131">
        <v>0</v>
      </c>
      <c r="E28" s="132">
        <v>0</v>
      </c>
      <c r="F28" s="133">
        <v>0.05</v>
      </c>
      <c r="G28" s="133">
        <v>0.05</v>
      </c>
      <c r="H28" s="134" t="s">
        <v>173</v>
      </c>
      <c r="I28" s="135">
        <f>F28+5%</f>
        <v>0.1</v>
      </c>
      <c r="J28" s="135">
        <f>F28-5%</f>
        <v>0</v>
      </c>
      <c r="K28" s="297" t="s">
        <v>78</v>
      </c>
      <c r="L28" s="137">
        <v>0.05</v>
      </c>
      <c r="N28" s="242"/>
      <c r="O28" s="243"/>
      <c r="P28" s="243"/>
      <c r="Q28" s="243"/>
      <c r="R28" s="243"/>
      <c r="S28" s="243"/>
      <c r="T28" s="243"/>
      <c r="U28" s="243"/>
      <c r="V28" s="243"/>
      <c r="W28" s="243"/>
      <c r="X28" s="244"/>
    </row>
    <row r="29" spans="2:24" x14ac:dyDescent="0.2">
      <c r="B29" s="182" t="s">
        <v>107</v>
      </c>
      <c r="C29" s="130">
        <v>0</v>
      </c>
      <c r="D29" s="131">
        <v>0</v>
      </c>
      <c r="E29" s="132">
        <v>0</v>
      </c>
      <c r="F29" s="133">
        <v>0.05</v>
      </c>
      <c r="G29" s="133">
        <v>0.05</v>
      </c>
      <c r="H29" s="134" t="s">
        <v>173</v>
      </c>
      <c r="I29" s="135">
        <f>F29+5%</f>
        <v>0.1</v>
      </c>
      <c r="J29" s="135">
        <f>F29-5%</f>
        <v>0</v>
      </c>
      <c r="K29" s="297" t="s">
        <v>78</v>
      </c>
      <c r="L29" s="137">
        <v>0.05</v>
      </c>
      <c r="N29" s="242"/>
      <c r="O29" s="243"/>
      <c r="P29" s="243"/>
      <c r="Q29" s="243"/>
      <c r="R29" s="243"/>
      <c r="S29" s="243"/>
      <c r="T29" s="243"/>
      <c r="U29" s="243"/>
      <c r="V29" s="243"/>
      <c r="W29" s="243"/>
      <c r="X29" s="244"/>
    </row>
    <row r="30" spans="2:24" x14ac:dyDescent="0.2">
      <c r="B30" s="182" t="s">
        <v>70</v>
      </c>
      <c r="C30" s="130">
        <v>7.7799999999999994E-2</v>
      </c>
      <c r="D30" s="131">
        <v>7.8799999999999995E-2</v>
      </c>
      <c r="E30" s="132">
        <v>7.5700000000000003E-2</v>
      </c>
      <c r="F30" s="133">
        <v>0.11</v>
      </c>
      <c r="G30" s="227">
        <v>7.0000000000000007E-2</v>
      </c>
      <c r="H30" s="134" t="s">
        <v>173</v>
      </c>
      <c r="I30" s="135">
        <f>IF(G30+5%&gt;20%,20%,G30+5%)</f>
        <v>0.12000000000000001</v>
      </c>
      <c r="J30" s="135">
        <f>IF(G30+5%&gt;20%,15%,G30-5%)</f>
        <v>2.0000000000000004E-2</v>
      </c>
      <c r="K30" s="297" t="s">
        <v>78</v>
      </c>
      <c r="L30" s="137">
        <v>0.05</v>
      </c>
      <c r="N30" s="242"/>
      <c r="O30" s="243"/>
      <c r="P30" s="243"/>
      <c r="Q30" s="243"/>
      <c r="R30" s="243"/>
      <c r="S30" s="243"/>
      <c r="T30" s="243"/>
      <c r="U30" s="243"/>
      <c r="V30" s="243"/>
      <c r="W30" s="243"/>
      <c r="X30" s="244"/>
    </row>
    <row r="31" spans="2:24" x14ac:dyDescent="0.2">
      <c r="B31" s="182" t="s">
        <v>71</v>
      </c>
      <c r="C31" s="130">
        <v>1.1000000000000001E-3</v>
      </c>
      <c r="D31" s="131">
        <v>2.3999999999999998E-3</v>
      </c>
      <c r="E31" s="132">
        <v>1E-3</v>
      </c>
      <c r="F31" s="133">
        <v>0.05</v>
      </c>
      <c r="G31" s="133">
        <v>0.05</v>
      </c>
      <c r="H31" s="134" t="s">
        <v>173</v>
      </c>
      <c r="I31" s="135">
        <f t="shared" ref="I31" si="8">F31+5%</f>
        <v>0.1</v>
      </c>
      <c r="J31" s="135">
        <f t="shared" ref="J31" si="9">F31-5%</f>
        <v>0</v>
      </c>
      <c r="K31" s="302" t="s">
        <v>203</v>
      </c>
      <c r="L31" s="137">
        <v>0.05</v>
      </c>
      <c r="N31" s="242"/>
      <c r="O31" s="243"/>
      <c r="P31" s="243"/>
      <c r="Q31" s="243"/>
      <c r="R31" s="243"/>
      <c r="S31" s="243"/>
      <c r="T31" s="243"/>
      <c r="U31" s="243"/>
      <c r="V31" s="243"/>
      <c r="W31" s="243"/>
      <c r="X31" s="244"/>
    </row>
    <row r="32" spans="2:24" x14ac:dyDescent="0.2">
      <c r="B32" s="182" t="s">
        <v>175</v>
      </c>
      <c r="C32" s="140">
        <f>SUM(C23:C31)</f>
        <v>1</v>
      </c>
      <c r="D32" s="141">
        <f>SUM(D23:D31)</f>
        <v>1</v>
      </c>
      <c r="E32" s="142">
        <f>SUM(E23:E31)</f>
        <v>0.99999999999999989</v>
      </c>
      <c r="F32" s="143">
        <v>1.3000000000000003</v>
      </c>
      <c r="G32" s="143">
        <f>SUM(G23:G31)</f>
        <v>1.2500000000000002</v>
      </c>
      <c r="H32" s="184" t="s">
        <v>203</v>
      </c>
      <c r="I32" s="184" t="s">
        <v>203</v>
      </c>
      <c r="J32" s="184" t="s">
        <v>203</v>
      </c>
      <c r="K32" s="302" t="s">
        <v>203</v>
      </c>
      <c r="N32" s="242"/>
      <c r="O32" s="243"/>
      <c r="P32" s="243"/>
      <c r="Q32" s="243"/>
      <c r="R32" s="243"/>
      <c r="S32" s="243"/>
      <c r="T32" s="243"/>
      <c r="U32" s="243"/>
      <c r="V32" s="243"/>
      <c r="W32" s="243"/>
      <c r="X32" s="244"/>
    </row>
    <row r="33" spans="2:24" ht="13.5" thickBot="1" x14ac:dyDescent="0.25">
      <c r="B33" s="185" t="s">
        <v>176</v>
      </c>
      <c r="C33" s="186">
        <v>8.3900000000000002E-2</v>
      </c>
      <c r="D33" s="187">
        <v>8.3500000000000005E-2</v>
      </c>
      <c r="E33" s="188">
        <v>8.2699999999999996E-2</v>
      </c>
      <c r="F33" s="189">
        <v>0.08</v>
      </c>
      <c r="G33" s="189">
        <v>0.08</v>
      </c>
      <c r="H33" s="299" t="s">
        <v>171</v>
      </c>
      <c r="I33" s="300">
        <f t="shared" ref="I33" si="10">F33+6%</f>
        <v>0.14000000000000001</v>
      </c>
      <c r="J33" s="300">
        <f t="shared" ref="J33" si="11">F33-6%</f>
        <v>2.0000000000000004E-2</v>
      </c>
      <c r="K33" s="301" t="s">
        <v>79</v>
      </c>
      <c r="L33" s="137">
        <v>0.06</v>
      </c>
      <c r="N33" s="245"/>
      <c r="O33" s="246"/>
      <c r="P33" s="246"/>
      <c r="Q33" s="246"/>
      <c r="R33" s="246"/>
      <c r="S33" s="246"/>
      <c r="T33" s="246"/>
      <c r="U33" s="246"/>
      <c r="V33" s="246"/>
      <c r="W33" s="246"/>
      <c r="X33" s="247"/>
    </row>
    <row r="34" spans="2:24" hidden="1" x14ac:dyDescent="0.2">
      <c r="B34" s="151" t="s">
        <v>112</v>
      </c>
      <c r="C34" s="152"/>
      <c r="D34" s="152"/>
      <c r="E34" s="152"/>
      <c r="F34" s="152"/>
      <c r="G34" s="152"/>
      <c r="H34" s="153"/>
      <c r="I34" s="154"/>
      <c r="J34" s="154"/>
      <c r="K34" s="155"/>
    </row>
    <row r="35" spans="2:24" ht="28.5" hidden="1" x14ac:dyDescent="0.2">
      <c r="B35" s="54" t="s">
        <v>187</v>
      </c>
      <c r="C35" s="172">
        <v>2E-3</v>
      </c>
      <c r="D35" s="172">
        <v>2E-3</v>
      </c>
      <c r="E35" s="172">
        <v>2E-3</v>
      </c>
    </row>
    <row r="37" spans="2:24" ht="13.5" thickBot="1" x14ac:dyDescent="0.25"/>
    <row r="38" spans="2:24" ht="13.5" thickBot="1" x14ac:dyDescent="0.25">
      <c r="B38" s="122" t="s">
        <v>199</v>
      </c>
      <c r="C38" s="248" t="s">
        <v>230</v>
      </c>
      <c r="D38" s="249"/>
      <c r="E38" s="250"/>
    </row>
    <row r="39" spans="2:24" ht="26.25" thickBot="1" x14ac:dyDescent="0.25">
      <c r="B39" s="174" t="s">
        <v>161</v>
      </c>
      <c r="C39" s="318" t="s">
        <v>203</v>
      </c>
      <c r="D39" s="176" t="s">
        <v>226</v>
      </c>
      <c r="E39" s="177" t="s">
        <v>222</v>
      </c>
      <c r="F39" s="175" t="s">
        <v>165</v>
      </c>
      <c r="G39" s="175" t="s">
        <v>228</v>
      </c>
      <c r="H39" s="200" t="s">
        <v>166</v>
      </c>
      <c r="I39" s="176" t="s">
        <v>167</v>
      </c>
      <c r="J39" s="192" t="s">
        <v>236</v>
      </c>
      <c r="K39" s="298" t="s">
        <v>168</v>
      </c>
      <c r="N39" s="251" t="s">
        <v>169</v>
      </c>
      <c r="O39" s="252"/>
      <c r="P39" s="252"/>
      <c r="Q39" s="252"/>
      <c r="R39" s="252"/>
      <c r="S39" s="252"/>
      <c r="T39" s="252"/>
      <c r="U39" s="252"/>
      <c r="V39" s="252"/>
      <c r="W39" s="252"/>
      <c r="X39" s="253"/>
    </row>
    <row r="40" spans="2:24" ht="25.5" x14ac:dyDescent="0.2">
      <c r="B40" s="179" t="s">
        <v>170</v>
      </c>
      <c r="C40" s="319" t="s">
        <v>203</v>
      </c>
      <c r="D40" s="131">
        <v>0.23949999999999999</v>
      </c>
      <c r="E40" s="132">
        <v>0.24</v>
      </c>
      <c r="F40" s="133">
        <v>0.19</v>
      </c>
      <c r="G40" s="133">
        <v>0.19</v>
      </c>
      <c r="H40" s="134" t="s">
        <v>171</v>
      </c>
      <c r="I40" s="135">
        <f>F40+6%</f>
        <v>0.25</v>
      </c>
      <c r="J40" s="135">
        <f>F40-6%</f>
        <v>0.13</v>
      </c>
      <c r="K40" s="296" t="s">
        <v>130</v>
      </c>
      <c r="L40" s="137">
        <v>0.06</v>
      </c>
      <c r="N40" s="242" t="s">
        <v>200</v>
      </c>
      <c r="O40" s="259"/>
      <c r="P40" s="259"/>
      <c r="Q40" s="259"/>
      <c r="R40" s="259"/>
      <c r="S40" s="259"/>
      <c r="T40" s="259"/>
      <c r="U40" s="259"/>
      <c r="V40" s="259"/>
      <c r="W40" s="259"/>
      <c r="X40" s="260"/>
    </row>
    <row r="41" spans="2:24" x14ac:dyDescent="0.2">
      <c r="B41" s="182" t="s">
        <v>172</v>
      </c>
      <c r="C41" s="319" t="s">
        <v>203</v>
      </c>
      <c r="D41" s="131">
        <v>0.2702</v>
      </c>
      <c r="E41" s="132">
        <v>0.25519999999999998</v>
      </c>
      <c r="F41" s="133">
        <v>0.25</v>
      </c>
      <c r="G41" s="133">
        <v>0.25</v>
      </c>
      <c r="H41" s="134" t="s">
        <v>173</v>
      </c>
      <c r="I41" s="135">
        <f>F41+5%</f>
        <v>0.3</v>
      </c>
      <c r="J41" s="135">
        <f>F41-5%</f>
        <v>0.2</v>
      </c>
      <c r="K41" s="297" t="s">
        <v>73</v>
      </c>
      <c r="L41" s="137">
        <v>0.05</v>
      </c>
      <c r="N41" s="258"/>
      <c r="O41" s="259"/>
      <c r="P41" s="259"/>
      <c r="Q41" s="259"/>
      <c r="R41" s="259"/>
      <c r="S41" s="259"/>
      <c r="T41" s="259"/>
      <c r="U41" s="259"/>
      <c r="V41" s="259"/>
      <c r="W41" s="259"/>
      <c r="X41" s="260"/>
    </row>
    <row r="42" spans="2:24" ht="25.5" x14ac:dyDescent="0.2">
      <c r="B42" s="179" t="s">
        <v>174</v>
      </c>
      <c r="C42" s="319" t="s">
        <v>203</v>
      </c>
      <c r="D42" s="131">
        <v>0.37230000000000002</v>
      </c>
      <c r="E42" s="132">
        <v>0.41070000000000001</v>
      </c>
      <c r="F42" s="133">
        <v>0.39</v>
      </c>
      <c r="G42" s="133">
        <v>0.39</v>
      </c>
      <c r="H42" s="134" t="s">
        <v>171</v>
      </c>
      <c r="I42" s="135">
        <f t="shared" ref="I42" si="12">F42+6%</f>
        <v>0.45</v>
      </c>
      <c r="J42" s="135">
        <f t="shared" ref="J42" si="13">F42-6%</f>
        <v>0.33</v>
      </c>
      <c r="K42" s="297" t="s">
        <v>74</v>
      </c>
      <c r="L42" s="137">
        <v>0.06</v>
      </c>
      <c r="N42" s="258"/>
      <c r="O42" s="259"/>
      <c r="P42" s="259"/>
      <c r="Q42" s="259"/>
      <c r="R42" s="259"/>
      <c r="S42" s="259"/>
      <c r="T42" s="259"/>
      <c r="U42" s="259"/>
      <c r="V42" s="259"/>
      <c r="W42" s="259"/>
      <c r="X42" s="260"/>
    </row>
    <row r="43" spans="2:24" ht="25.5" x14ac:dyDescent="0.2">
      <c r="B43" s="179" t="s">
        <v>67</v>
      </c>
      <c r="C43" s="319" t="s">
        <v>203</v>
      </c>
      <c r="D43" s="131">
        <v>4.9200000000000001E-2</v>
      </c>
      <c r="E43" s="132">
        <v>4.8399999999999999E-2</v>
      </c>
      <c r="F43" s="133">
        <v>0.05</v>
      </c>
      <c r="G43" s="133">
        <v>0.05</v>
      </c>
      <c r="H43" s="134" t="s">
        <v>173</v>
      </c>
      <c r="I43" s="135">
        <f t="shared" ref="I43:I44" si="14">F43+5%</f>
        <v>0.1</v>
      </c>
      <c r="J43" s="135">
        <f t="shared" ref="J43:J44" si="15">F43-5%</f>
        <v>0</v>
      </c>
      <c r="K43" s="296" t="s">
        <v>76</v>
      </c>
      <c r="L43" s="137">
        <v>0.05</v>
      </c>
      <c r="N43" s="258"/>
      <c r="O43" s="259"/>
      <c r="P43" s="259"/>
      <c r="Q43" s="259"/>
      <c r="R43" s="259"/>
      <c r="S43" s="259"/>
      <c r="T43" s="259"/>
      <c r="U43" s="259"/>
      <c r="V43" s="259"/>
      <c r="W43" s="259"/>
      <c r="X43" s="260"/>
    </row>
    <row r="44" spans="2:24" x14ac:dyDescent="0.2">
      <c r="B44" s="179" t="s">
        <v>68</v>
      </c>
      <c r="C44" s="319" t="s">
        <v>203</v>
      </c>
      <c r="D44" s="131">
        <v>0.03</v>
      </c>
      <c r="E44" s="132">
        <v>3.8300000000000001E-2</v>
      </c>
      <c r="F44" s="133">
        <v>0.05</v>
      </c>
      <c r="G44" s="133">
        <v>0.05</v>
      </c>
      <c r="H44" s="134" t="s">
        <v>173</v>
      </c>
      <c r="I44" s="135">
        <f t="shared" si="14"/>
        <v>0.1</v>
      </c>
      <c r="J44" s="135">
        <f t="shared" si="15"/>
        <v>0</v>
      </c>
      <c r="K44" s="297" t="s">
        <v>77</v>
      </c>
      <c r="L44" s="137">
        <v>0.05</v>
      </c>
      <c r="N44" s="258"/>
      <c r="O44" s="259"/>
      <c r="P44" s="259"/>
      <c r="Q44" s="259"/>
      <c r="R44" s="259"/>
      <c r="S44" s="259"/>
      <c r="T44" s="259"/>
      <c r="U44" s="259"/>
      <c r="V44" s="259"/>
      <c r="W44" s="259"/>
      <c r="X44" s="260"/>
    </row>
    <row r="45" spans="2:24" x14ac:dyDescent="0.2">
      <c r="B45" s="182" t="s">
        <v>69</v>
      </c>
      <c r="C45" s="319" t="s">
        <v>203</v>
      </c>
      <c r="D45" s="131">
        <v>0</v>
      </c>
      <c r="E45" s="132">
        <v>0</v>
      </c>
      <c r="F45" s="133">
        <v>0.05</v>
      </c>
      <c r="G45" s="133">
        <v>0.05</v>
      </c>
      <c r="H45" s="134" t="s">
        <v>173</v>
      </c>
      <c r="I45" s="135">
        <f>F45+5%</f>
        <v>0.1</v>
      </c>
      <c r="J45" s="135">
        <f>F45-5%</f>
        <v>0</v>
      </c>
      <c r="K45" s="297" t="s">
        <v>78</v>
      </c>
      <c r="L45" s="137">
        <v>0.05</v>
      </c>
      <c r="N45" s="258"/>
      <c r="O45" s="259"/>
      <c r="P45" s="259"/>
      <c r="Q45" s="259"/>
      <c r="R45" s="259"/>
      <c r="S45" s="259"/>
      <c r="T45" s="259"/>
      <c r="U45" s="259"/>
      <c r="V45" s="259"/>
      <c r="W45" s="259"/>
      <c r="X45" s="260"/>
    </row>
    <row r="46" spans="2:24" x14ac:dyDescent="0.2">
      <c r="B46" s="182" t="s">
        <v>107</v>
      </c>
      <c r="C46" s="319" t="s">
        <v>203</v>
      </c>
      <c r="D46" s="131">
        <v>1.46E-2</v>
      </c>
      <c r="E46" s="132">
        <v>3.2599999999999997E-2</v>
      </c>
      <c r="F46" s="133">
        <v>0.05</v>
      </c>
      <c r="G46" s="133">
        <v>0.05</v>
      </c>
      <c r="H46" s="134" t="s">
        <v>173</v>
      </c>
      <c r="I46" s="135">
        <f>F46+5%</f>
        <v>0.1</v>
      </c>
      <c r="J46" s="135">
        <f>F46-5%</f>
        <v>0</v>
      </c>
      <c r="K46" s="297" t="s">
        <v>78</v>
      </c>
      <c r="L46" s="137">
        <v>0.05</v>
      </c>
      <c r="N46" s="258"/>
      <c r="O46" s="259"/>
      <c r="P46" s="259"/>
      <c r="Q46" s="259"/>
      <c r="R46" s="259"/>
      <c r="S46" s="259"/>
      <c r="T46" s="259"/>
      <c r="U46" s="259"/>
      <c r="V46" s="259"/>
      <c r="W46" s="259"/>
      <c r="X46" s="260"/>
    </row>
    <row r="47" spans="2:24" x14ac:dyDescent="0.2">
      <c r="B47" s="182" t="s">
        <v>70</v>
      </c>
      <c r="C47" s="319" t="s">
        <v>203</v>
      </c>
      <c r="D47" s="131">
        <v>0.1862</v>
      </c>
      <c r="E47" s="132">
        <v>0.14549999999999999</v>
      </c>
      <c r="F47" s="133">
        <v>0.15</v>
      </c>
      <c r="G47" s="133">
        <v>0.12</v>
      </c>
      <c r="H47" s="134" t="s">
        <v>173</v>
      </c>
      <c r="I47" s="135">
        <f>G47+5%</f>
        <v>0.16999999999999998</v>
      </c>
      <c r="J47" s="135">
        <f>G47-5%</f>
        <v>6.9999999999999993E-2</v>
      </c>
      <c r="K47" s="297" t="s">
        <v>78</v>
      </c>
      <c r="L47" s="137">
        <v>0.05</v>
      </c>
      <c r="N47" s="258"/>
      <c r="O47" s="259"/>
      <c r="P47" s="259"/>
      <c r="Q47" s="259"/>
      <c r="R47" s="259"/>
      <c r="S47" s="259"/>
      <c r="T47" s="259"/>
      <c r="U47" s="259"/>
      <c r="V47" s="259"/>
      <c r="W47" s="259"/>
      <c r="X47" s="260"/>
    </row>
    <row r="48" spans="2:24" x14ac:dyDescent="0.2">
      <c r="B48" s="182" t="s">
        <v>71</v>
      </c>
      <c r="C48" s="319" t="s">
        <v>203</v>
      </c>
      <c r="D48" s="131">
        <v>2.8299999999999999E-2</v>
      </c>
      <c r="E48" s="132">
        <v>3.1800000000000002E-2</v>
      </c>
      <c r="F48" s="133">
        <v>0.05</v>
      </c>
      <c r="G48" s="133">
        <v>0.05</v>
      </c>
      <c r="H48" s="134" t="s">
        <v>173</v>
      </c>
      <c r="I48" s="135">
        <f t="shared" ref="I48" si="16">F48+5%</f>
        <v>0.1</v>
      </c>
      <c r="J48" s="135">
        <f t="shared" ref="J48" si="17">F48-5%</f>
        <v>0</v>
      </c>
      <c r="K48" s="302" t="s">
        <v>203</v>
      </c>
      <c r="L48" s="137">
        <v>0.05</v>
      </c>
      <c r="N48" s="258"/>
      <c r="O48" s="259"/>
      <c r="P48" s="259"/>
      <c r="Q48" s="259"/>
      <c r="R48" s="259"/>
      <c r="S48" s="259"/>
      <c r="T48" s="259"/>
      <c r="U48" s="259"/>
      <c r="V48" s="259"/>
      <c r="W48" s="259"/>
      <c r="X48" s="260"/>
    </row>
    <row r="49" spans="2:24" x14ac:dyDescent="0.2">
      <c r="B49" s="182" t="s">
        <v>175</v>
      </c>
      <c r="C49" s="320" t="s">
        <v>203</v>
      </c>
      <c r="D49" s="141">
        <f t="shared" ref="D49:E49" si="18">SUM(D40:D48)</f>
        <v>1.1903000000000001</v>
      </c>
      <c r="E49" s="142">
        <f t="shared" si="18"/>
        <v>1.2024999999999999</v>
      </c>
      <c r="F49" s="143">
        <v>1.2300000000000002</v>
      </c>
      <c r="G49" s="143">
        <f>SUM(G40:G48)</f>
        <v>1.2000000000000004</v>
      </c>
      <c r="H49" s="184" t="s">
        <v>203</v>
      </c>
      <c r="I49" s="184" t="s">
        <v>203</v>
      </c>
      <c r="J49" s="184" t="s">
        <v>203</v>
      </c>
      <c r="K49" s="302" t="s">
        <v>203</v>
      </c>
      <c r="N49" s="258"/>
      <c r="O49" s="259"/>
      <c r="P49" s="259"/>
      <c r="Q49" s="259"/>
      <c r="R49" s="259"/>
      <c r="S49" s="259"/>
      <c r="T49" s="259"/>
      <c r="U49" s="259"/>
      <c r="V49" s="259"/>
      <c r="W49" s="259"/>
      <c r="X49" s="260"/>
    </row>
    <row r="50" spans="2:24" ht="13.5" thickBot="1" x14ac:dyDescent="0.25">
      <c r="B50" s="185" t="s">
        <v>176</v>
      </c>
      <c r="C50" s="321" t="s">
        <v>203</v>
      </c>
      <c r="D50" s="187">
        <v>0.2303</v>
      </c>
      <c r="E50" s="188">
        <v>0.2409</v>
      </c>
      <c r="F50" s="189">
        <v>0.25</v>
      </c>
      <c r="G50" s="189">
        <v>0.25</v>
      </c>
      <c r="H50" s="299" t="s">
        <v>171</v>
      </c>
      <c r="I50" s="300">
        <f t="shared" ref="I50" si="19">F50+6%</f>
        <v>0.31</v>
      </c>
      <c r="J50" s="300">
        <f t="shared" ref="J50" si="20">F50-6%</f>
        <v>0.19</v>
      </c>
      <c r="K50" s="301" t="s">
        <v>79</v>
      </c>
      <c r="L50" s="137">
        <v>0.06</v>
      </c>
      <c r="N50" s="261"/>
      <c r="O50" s="262"/>
      <c r="P50" s="262"/>
      <c r="Q50" s="262"/>
      <c r="R50" s="262"/>
      <c r="S50" s="262"/>
      <c r="T50" s="262"/>
      <c r="U50" s="262"/>
      <c r="V50" s="262"/>
      <c r="W50" s="262"/>
      <c r="X50" s="263"/>
    </row>
    <row r="51" spans="2:24" hidden="1" x14ac:dyDescent="0.2">
      <c r="B51" s="156" t="s">
        <v>112</v>
      </c>
      <c r="C51" s="131"/>
      <c r="D51" s="131"/>
      <c r="E51" s="131"/>
      <c r="F51" s="131"/>
      <c r="G51" s="131"/>
      <c r="H51" s="157"/>
      <c r="I51" s="158"/>
      <c r="J51" s="158"/>
      <c r="K51" s="159"/>
    </row>
    <row r="52" spans="2:24" ht="28.5" hidden="1" x14ac:dyDescent="0.2">
      <c r="B52" s="54" t="s">
        <v>187</v>
      </c>
      <c r="C52" s="172">
        <v>2.3999999999999998E-3</v>
      </c>
      <c r="D52" s="172">
        <v>2.3999999999999998E-3</v>
      </c>
      <c r="E52" s="172">
        <v>2E-3</v>
      </c>
    </row>
    <row r="53" spans="2:24" ht="14.25" x14ac:dyDescent="0.2">
      <c r="B53" s="32"/>
      <c r="C53" s="172"/>
      <c r="D53" s="172"/>
      <c r="E53" s="172"/>
    </row>
    <row r="54" spans="2:24" ht="15" thickBot="1" x14ac:dyDescent="0.25">
      <c r="B54" s="32"/>
      <c r="C54" s="172"/>
      <c r="D54" s="172"/>
      <c r="E54" s="172"/>
    </row>
    <row r="55" spans="2:24" ht="13.5" thickBot="1" x14ac:dyDescent="0.25">
      <c r="B55" s="122" t="s">
        <v>196</v>
      </c>
      <c r="C55" s="248" t="s">
        <v>230</v>
      </c>
      <c r="D55" s="249"/>
      <c r="E55" s="250"/>
    </row>
    <row r="56" spans="2:24" ht="26.25" thickBot="1" x14ac:dyDescent="0.25">
      <c r="B56" s="174" t="s">
        <v>161</v>
      </c>
      <c r="C56" s="175" t="s">
        <v>223</v>
      </c>
      <c r="D56" s="176" t="s">
        <v>226</v>
      </c>
      <c r="E56" s="177" t="s">
        <v>227</v>
      </c>
      <c r="F56" s="175" t="s">
        <v>165</v>
      </c>
      <c r="G56" s="175" t="s">
        <v>235</v>
      </c>
      <c r="H56" s="200" t="s">
        <v>166</v>
      </c>
      <c r="I56" s="176" t="s">
        <v>167</v>
      </c>
      <c r="J56" s="192" t="s">
        <v>203</v>
      </c>
      <c r="K56" s="298" t="s">
        <v>168</v>
      </c>
      <c r="N56" s="251" t="s">
        <v>169</v>
      </c>
      <c r="O56" s="252"/>
      <c r="P56" s="252"/>
      <c r="Q56" s="252"/>
      <c r="R56" s="252"/>
      <c r="S56" s="252"/>
      <c r="T56" s="252"/>
      <c r="U56" s="252"/>
      <c r="V56" s="252"/>
      <c r="W56" s="252"/>
      <c r="X56" s="253"/>
    </row>
    <row r="57" spans="2:24" ht="25.5" x14ac:dyDescent="0.2">
      <c r="B57" s="179" t="s">
        <v>170</v>
      </c>
      <c r="C57" s="319" t="s">
        <v>203</v>
      </c>
      <c r="D57" s="322" t="s">
        <v>203</v>
      </c>
      <c r="E57" s="323" t="s">
        <v>203</v>
      </c>
      <c r="F57" s="203" t="s">
        <v>203</v>
      </c>
      <c r="G57" s="203" t="s">
        <v>203</v>
      </c>
      <c r="H57" s="134" t="s">
        <v>171</v>
      </c>
      <c r="I57" s="184" t="s">
        <v>203</v>
      </c>
      <c r="J57" s="184" t="s">
        <v>203</v>
      </c>
      <c r="K57" s="324" t="s">
        <v>203</v>
      </c>
      <c r="L57" s="137">
        <v>0.06</v>
      </c>
      <c r="N57" s="239" t="s">
        <v>197</v>
      </c>
      <c r="O57" s="256"/>
      <c r="P57" s="256"/>
      <c r="Q57" s="256"/>
      <c r="R57" s="256"/>
      <c r="S57" s="256"/>
      <c r="T57" s="256"/>
      <c r="U57" s="256"/>
      <c r="V57" s="256"/>
      <c r="W57" s="256"/>
      <c r="X57" s="257"/>
    </row>
    <row r="58" spans="2:24" x14ac:dyDescent="0.2">
      <c r="B58" s="182" t="s">
        <v>172</v>
      </c>
      <c r="C58" s="319" t="s">
        <v>203</v>
      </c>
      <c r="D58" s="322" t="s">
        <v>203</v>
      </c>
      <c r="E58" s="323" t="s">
        <v>203</v>
      </c>
      <c r="F58" s="203" t="s">
        <v>203</v>
      </c>
      <c r="G58" s="227">
        <v>1</v>
      </c>
      <c r="H58" s="134" t="s">
        <v>173</v>
      </c>
      <c r="I58" s="168">
        <f>G58+5%</f>
        <v>1.05</v>
      </c>
      <c r="J58" s="168">
        <f>G58-5%</f>
        <v>0.95</v>
      </c>
      <c r="K58" s="324" t="s">
        <v>203</v>
      </c>
      <c r="L58" s="137">
        <v>0.05</v>
      </c>
      <c r="N58" s="258"/>
      <c r="O58" s="259"/>
      <c r="P58" s="259"/>
      <c r="Q58" s="259"/>
      <c r="R58" s="259"/>
      <c r="S58" s="259"/>
      <c r="T58" s="259"/>
      <c r="U58" s="259"/>
      <c r="V58" s="259"/>
      <c r="W58" s="259"/>
      <c r="X58" s="260"/>
    </row>
    <row r="59" spans="2:24" ht="25.5" x14ac:dyDescent="0.2">
      <c r="B59" s="179" t="s">
        <v>174</v>
      </c>
      <c r="C59" s="319" t="s">
        <v>203</v>
      </c>
      <c r="D59" s="322" t="s">
        <v>203</v>
      </c>
      <c r="E59" s="323" t="s">
        <v>203</v>
      </c>
      <c r="F59" s="203" t="s">
        <v>203</v>
      </c>
      <c r="G59" s="227">
        <v>0.06</v>
      </c>
      <c r="H59" s="134" t="s">
        <v>171</v>
      </c>
      <c r="I59" s="168">
        <f>G59+6%</f>
        <v>0.12</v>
      </c>
      <c r="J59" s="168">
        <f>G59-6%</f>
        <v>0</v>
      </c>
      <c r="K59" s="302" t="s">
        <v>203</v>
      </c>
      <c r="L59" s="137">
        <v>0.06</v>
      </c>
      <c r="N59" s="258"/>
      <c r="O59" s="259"/>
      <c r="P59" s="259"/>
      <c r="Q59" s="259"/>
      <c r="R59" s="259"/>
      <c r="S59" s="259"/>
      <c r="T59" s="259"/>
      <c r="U59" s="259"/>
      <c r="V59" s="259"/>
      <c r="W59" s="259"/>
      <c r="X59" s="260"/>
    </row>
    <row r="60" spans="2:24" x14ac:dyDescent="0.2">
      <c r="B60" s="182" t="s">
        <v>70</v>
      </c>
      <c r="C60" s="130">
        <v>1</v>
      </c>
      <c r="D60" s="131">
        <v>1</v>
      </c>
      <c r="E60" s="132">
        <v>1</v>
      </c>
      <c r="F60" s="133">
        <v>0.95</v>
      </c>
      <c r="G60" s="227">
        <v>0.15</v>
      </c>
      <c r="H60" s="134" t="s">
        <v>173</v>
      </c>
      <c r="I60" s="168">
        <f>G60+5%</f>
        <v>0.2</v>
      </c>
      <c r="J60" s="168">
        <f>G60-5%</f>
        <v>9.9999999999999992E-2</v>
      </c>
      <c r="K60" s="297" t="s">
        <v>78</v>
      </c>
      <c r="L60" s="137">
        <v>0.05</v>
      </c>
      <c r="N60" s="258"/>
      <c r="O60" s="259"/>
      <c r="P60" s="259"/>
      <c r="Q60" s="259"/>
      <c r="R60" s="259"/>
      <c r="S60" s="259"/>
      <c r="T60" s="259"/>
      <c r="U60" s="259"/>
      <c r="V60" s="259"/>
      <c r="W60" s="259"/>
      <c r="X60" s="260"/>
    </row>
    <row r="61" spans="2:24" x14ac:dyDescent="0.2">
      <c r="B61" s="182" t="s">
        <v>175</v>
      </c>
      <c r="C61" s="140">
        <f>SUM(C57:C60)</f>
        <v>1</v>
      </c>
      <c r="D61" s="141">
        <f>SUM(D57:D60)</f>
        <v>1</v>
      </c>
      <c r="E61" s="142">
        <f>SUM(E57:E60)</f>
        <v>1</v>
      </c>
      <c r="F61" s="143">
        <v>1</v>
      </c>
      <c r="G61" s="143">
        <f>SUM(G57:G60)</f>
        <v>1.21</v>
      </c>
      <c r="H61" s="184" t="s">
        <v>203</v>
      </c>
      <c r="I61" s="184" t="s">
        <v>203</v>
      </c>
      <c r="J61" s="184" t="s">
        <v>203</v>
      </c>
      <c r="K61" s="302" t="s">
        <v>203</v>
      </c>
      <c r="N61" s="258"/>
      <c r="O61" s="259"/>
      <c r="P61" s="259"/>
      <c r="Q61" s="259"/>
      <c r="R61" s="259"/>
      <c r="S61" s="259"/>
      <c r="T61" s="259"/>
      <c r="U61" s="259"/>
      <c r="V61" s="259"/>
      <c r="W61" s="259"/>
      <c r="X61" s="260"/>
    </row>
    <row r="62" spans="2:24" ht="13.5" thickBot="1" x14ac:dyDescent="0.25">
      <c r="B62" s="185" t="s">
        <v>176</v>
      </c>
      <c r="C62" s="321" t="s">
        <v>203</v>
      </c>
      <c r="D62" s="325" t="s">
        <v>203</v>
      </c>
      <c r="E62" s="326" t="s">
        <v>203</v>
      </c>
      <c r="F62" s="327" t="s">
        <v>203</v>
      </c>
      <c r="G62" s="327" t="s">
        <v>203</v>
      </c>
      <c r="H62" s="299" t="s">
        <v>171</v>
      </c>
      <c r="I62" s="328" t="s">
        <v>203</v>
      </c>
      <c r="J62" s="328" t="s">
        <v>203</v>
      </c>
      <c r="K62" s="310" t="s">
        <v>203</v>
      </c>
      <c r="L62" s="137">
        <v>0.06</v>
      </c>
      <c r="N62" s="261"/>
      <c r="O62" s="262"/>
      <c r="P62" s="262"/>
      <c r="Q62" s="262"/>
      <c r="R62" s="262"/>
      <c r="S62" s="262"/>
      <c r="T62" s="262"/>
      <c r="U62" s="262"/>
      <c r="V62" s="262"/>
      <c r="W62" s="262"/>
      <c r="X62" s="263"/>
    </row>
    <row r="63" spans="2:24" ht="28.5" hidden="1" x14ac:dyDescent="0.2">
      <c r="B63" s="54" t="s">
        <v>187</v>
      </c>
      <c r="C63" s="172">
        <v>1E-3</v>
      </c>
      <c r="D63" s="172">
        <v>1E-3</v>
      </c>
      <c r="E63" s="172">
        <v>1E-3</v>
      </c>
    </row>
    <row r="65" spans="2:24" ht="13.5" thickBot="1" x14ac:dyDescent="0.25"/>
    <row r="66" spans="2:24" ht="13.5" thickBot="1" x14ac:dyDescent="0.25">
      <c r="B66" s="122" t="s">
        <v>97</v>
      </c>
      <c r="C66" s="248" t="s">
        <v>230</v>
      </c>
      <c r="D66" s="249"/>
      <c r="E66" s="250"/>
    </row>
    <row r="67" spans="2:24" ht="26.25" thickBot="1" x14ac:dyDescent="0.25">
      <c r="B67" s="174" t="s">
        <v>161</v>
      </c>
      <c r="C67" s="175" t="s">
        <v>223</v>
      </c>
      <c r="D67" s="176" t="s">
        <v>226</v>
      </c>
      <c r="E67" s="330" t="s">
        <v>203</v>
      </c>
      <c r="F67" s="175" t="s">
        <v>165</v>
      </c>
      <c r="G67" s="175" t="s">
        <v>228</v>
      </c>
      <c r="H67" s="200" t="s">
        <v>166</v>
      </c>
      <c r="I67" s="176" t="s">
        <v>167</v>
      </c>
      <c r="J67" s="192" t="s">
        <v>236</v>
      </c>
      <c r="K67" s="298" t="s">
        <v>168</v>
      </c>
      <c r="N67" s="251" t="s">
        <v>169</v>
      </c>
      <c r="O67" s="252"/>
      <c r="P67" s="252"/>
      <c r="Q67" s="252"/>
      <c r="R67" s="252"/>
      <c r="S67" s="252"/>
      <c r="T67" s="252"/>
      <c r="U67" s="252"/>
      <c r="V67" s="252"/>
      <c r="W67" s="252"/>
      <c r="X67" s="253"/>
    </row>
    <row r="68" spans="2:24" ht="25.5" x14ac:dyDescent="0.2">
      <c r="B68" s="179" t="s">
        <v>170</v>
      </c>
      <c r="C68" s="130">
        <v>0.3624</v>
      </c>
      <c r="D68" s="205" t="s">
        <v>231</v>
      </c>
      <c r="E68" s="331" t="s">
        <v>203</v>
      </c>
      <c r="F68" s="133">
        <v>0.46</v>
      </c>
      <c r="G68" s="133">
        <v>0.46</v>
      </c>
      <c r="H68" s="134" t="s">
        <v>171</v>
      </c>
      <c r="I68" s="135">
        <f>F68+6%</f>
        <v>0.52</v>
      </c>
      <c r="J68" s="135">
        <f>F68-6%</f>
        <v>0.4</v>
      </c>
      <c r="K68" s="296" t="s">
        <v>233</v>
      </c>
      <c r="L68" s="137">
        <v>0.06</v>
      </c>
      <c r="N68" s="239" t="s">
        <v>177</v>
      </c>
      <c r="O68" s="256"/>
      <c r="P68" s="256"/>
      <c r="Q68" s="256"/>
      <c r="R68" s="256"/>
      <c r="S68" s="256"/>
      <c r="T68" s="256"/>
      <c r="U68" s="256"/>
      <c r="V68" s="256"/>
      <c r="W68" s="256"/>
      <c r="X68" s="257"/>
    </row>
    <row r="69" spans="2:24" x14ac:dyDescent="0.2">
      <c r="B69" s="182" t="s">
        <v>172</v>
      </c>
      <c r="C69" s="130">
        <v>0.3367</v>
      </c>
      <c r="D69" s="332" t="s">
        <v>203</v>
      </c>
      <c r="E69" s="331" t="s">
        <v>203</v>
      </c>
      <c r="F69" s="133">
        <v>0.38</v>
      </c>
      <c r="G69" s="133">
        <v>0.38</v>
      </c>
      <c r="H69" s="134" t="s">
        <v>173</v>
      </c>
      <c r="I69" s="135">
        <f>F69+5%</f>
        <v>0.43</v>
      </c>
      <c r="J69" s="135">
        <f>F69-5%</f>
        <v>0.33</v>
      </c>
      <c r="K69" s="329" t="s">
        <v>73</v>
      </c>
      <c r="L69" s="137">
        <v>0.05</v>
      </c>
      <c r="N69" s="258"/>
      <c r="O69" s="259"/>
      <c r="P69" s="259"/>
      <c r="Q69" s="259"/>
      <c r="R69" s="259"/>
      <c r="S69" s="259"/>
      <c r="T69" s="259"/>
      <c r="U69" s="259"/>
      <c r="V69" s="259"/>
      <c r="W69" s="259"/>
      <c r="X69" s="260"/>
    </row>
    <row r="70" spans="2:24" ht="25.5" x14ac:dyDescent="0.2">
      <c r="B70" s="179" t="s">
        <v>174</v>
      </c>
      <c r="C70" s="130">
        <v>0.3392</v>
      </c>
      <c r="D70" s="332" t="s">
        <v>203</v>
      </c>
      <c r="E70" s="331" t="s">
        <v>203</v>
      </c>
      <c r="F70" s="133">
        <v>0.33</v>
      </c>
      <c r="G70" s="133">
        <v>0.33</v>
      </c>
      <c r="H70" s="134" t="s">
        <v>171</v>
      </c>
      <c r="I70" s="135">
        <f t="shared" ref="I70" si="21">F70+6%</f>
        <v>0.39</v>
      </c>
      <c r="J70" s="135">
        <f t="shared" ref="J70" si="22">F70-6%</f>
        <v>0.27</v>
      </c>
      <c r="K70" s="296" t="s">
        <v>74</v>
      </c>
      <c r="L70" s="137">
        <v>0.06</v>
      </c>
      <c r="N70" s="258"/>
      <c r="O70" s="259"/>
      <c r="P70" s="259"/>
      <c r="Q70" s="259"/>
      <c r="R70" s="259"/>
      <c r="S70" s="259"/>
      <c r="T70" s="259"/>
      <c r="U70" s="259"/>
      <c r="V70" s="259"/>
      <c r="W70" s="259"/>
      <c r="X70" s="260"/>
    </row>
    <row r="71" spans="2:24" x14ac:dyDescent="0.2">
      <c r="B71" s="182" t="s">
        <v>70</v>
      </c>
      <c r="C71" s="130">
        <v>0.192</v>
      </c>
      <c r="D71" s="332" t="s">
        <v>203</v>
      </c>
      <c r="E71" s="331" t="s">
        <v>203</v>
      </c>
      <c r="F71" s="133">
        <v>0.15</v>
      </c>
      <c r="G71" s="133">
        <v>0.15</v>
      </c>
      <c r="H71" s="134" t="s">
        <v>173</v>
      </c>
      <c r="I71" s="135">
        <f>IF(F71+5%&gt;20%,20%,F71+5%)</f>
        <v>0.2</v>
      </c>
      <c r="J71" s="135">
        <f>IF(F71+5%&gt;20%,15%,F71-5%)</f>
        <v>9.9999999999999992E-2</v>
      </c>
      <c r="K71" s="297" t="s">
        <v>78</v>
      </c>
      <c r="L71" s="137">
        <v>0.05</v>
      </c>
      <c r="N71" s="258"/>
      <c r="O71" s="259"/>
      <c r="P71" s="259"/>
      <c r="Q71" s="259"/>
      <c r="R71" s="259"/>
      <c r="S71" s="259"/>
      <c r="T71" s="259"/>
      <c r="U71" s="259"/>
      <c r="V71" s="259"/>
      <c r="W71" s="259"/>
      <c r="X71" s="260"/>
    </row>
    <row r="72" spans="2:24" x14ac:dyDescent="0.2">
      <c r="B72" s="182" t="s">
        <v>175</v>
      </c>
      <c r="C72" s="140">
        <f>SUM(C68:C71)</f>
        <v>1.2302999999999999</v>
      </c>
      <c r="D72" s="333" t="s">
        <v>203</v>
      </c>
      <c r="E72" s="334" t="s">
        <v>203</v>
      </c>
      <c r="F72" s="143">
        <v>1.32</v>
      </c>
      <c r="G72" s="143">
        <f>SUM(G68:G71)</f>
        <v>1.32</v>
      </c>
      <c r="H72" s="184" t="s">
        <v>203</v>
      </c>
      <c r="I72" s="184" t="s">
        <v>203</v>
      </c>
      <c r="J72" s="184" t="s">
        <v>203</v>
      </c>
      <c r="K72" s="302" t="s">
        <v>203</v>
      </c>
      <c r="N72" s="258"/>
      <c r="O72" s="259"/>
      <c r="P72" s="259"/>
      <c r="Q72" s="259"/>
      <c r="R72" s="259"/>
      <c r="S72" s="259"/>
      <c r="T72" s="259"/>
      <c r="U72" s="259"/>
      <c r="V72" s="259"/>
      <c r="W72" s="259"/>
      <c r="X72" s="260"/>
    </row>
    <row r="73" spans="2:24" ht="13.5" thickBot="1" x14ac:dyDescent="0.25">
      <c r="B73" s="185" t="s">
        <v>176</v>
      </c>
      <c r="C73" s="186">
        <v>0.85609999999999997</v>
      </c>
      <c r="D73" s="335" t="s">
        <v>203</v>
      </c>
      <c r="E73" s="336" t="s">
        <v>203</v>
      </c>
      <c r="F73" s="189">
        <v>0.22</v>
      </c>
      <c r="G73" s="189">
        <v>0.22</v>
      </c>
      <c r="H73" s="299" t="s">
        <v>171</v>
      </c>
      <c r="I73" s="300">
        <f>G73+6%</f>
        <v>0.28000000000000003</v>
      </c>
      <c r="J73" s="300">
        <f>G73-6%</f>
        <v>0.16</v>
      </c>
      <c r="K73" s="301" t="s">
        <v>79</v>
      </c>
      <c r="L73" s="137">
        <v>0.06</v>
      </c>
      <c r="N73" s="261"/>
      <c r="O73" s="262"/>
      <c r="P73" s="262"/>
      <c r="Q73" s="262"/>
      <c r="R73" s="262"/>
      <c r="S73" s="262"/>
      <c r="T73" s="262"/>
      <c r="U73" s="262"/>
      <c r="V73" s="262"/>
      <c r="W73" s="262"/>
      <c r="X73" s="263"/>
    </row>
    <row r="74" spans="2:24" hidden="1" x14ac:dyDescent="0.2">
      <c r="B74" s="151" t="s">
        <v>112</v>
      </c>
      <c r="C74" s="152"/>
      <c r="D74" s="152"/>
      <c r="E74" s="152"/>
      <c r="F74" s="152"/>
      <c r="G74" s="152"/>
      <c r="H74" s="153"/>
      <c r="I74" s="154"/>
      <c r="J74" s="154"/>
      <c r="K74" s="155"/>
      <c r="P74" s="166"/>
      <c r="Q74" s="166"/>
      <c r="R74" s="166"/>
      <c r="S74" s="166"/>
      <c r="T74" s="166"/>
      <c r="U74" s="166"/>
      <c r="V74" s="166"/>
      <c r="W74" s="166"/>
      <c r="X74" s="167"/>
    </row>
    <row r="75" spans="2:24" ht="28.5" hidden="1" x14ac:dyDescent="0.2">
      <c r="B75" s="54" t="s">
        <v>187</v>
      </c>
      <c r="C75" s="172">
        <v>2E-3</v>
      </c>
    </row>
    <row r="76" spans="2:24" ht="14.25" x14ac:dyDescent="0.2">
      <c r="B76" s="32"/>
      <c r="C76" s="172"/>
    </row>
    <row r="77" spans="2:24" ht="15" thickBot="1" x14ac:dyDescent="0.25">
      <c r="B77" s="32"/>
      <c r="C77" s="172"/>
    </row>
    <row r="78" spans="2:24" ht="13.5" thickBot="1" x14ac:dyDescent="0.25">
      <c r="B78" s="122" t="s">
        <v>201</v>
      </c>
      <c r="C78" s="248" t="s">
        <v>230</v>
      </c>
      <c r="D78" s="249"/>
      <c r="E78" s="250"/>
      <c r="F78" s="83" t="s">
        <v>202</v>
      </c>
    </row>
    <row r="79" spans="2:24" ht="26.25" thickBot="1" x14ac:dyDescent="0.25">
      <c r="B79" s="174" t="s">
        <v>161</v>
      </c>
      <c r="C79" s="175" t="s">
        <v>162</v>
      </c>
      <c r="D79" s="176" t="s">
        <v>163</v>
      </c>
      <c r="E79" s="177" t="s">
        <v>164</v>
      </c>
      <c r="F79" s="175" t="s">
        <v>165</v>
      </c>
      <c r="G79" s="178" t="s">
        <v>228</v>
      </c>
      <c r="H79" s="337" t="s">
        <v>166</v>
      </c>
      <c r="I79" s="176" t="s">
        <v>167</v>
      </c>
      <c r="J79" s="192" t="s">
        <v>203</v>
      </c>
      <c r="K79" s="298" t="s">
        <v>168</v>
      </c>
      <c r="N79" s="251" t="s">
        <v>169</v>
      </c>
      <c r="O79" s="252"/>
      <c r="P79" s="252"/>
      <c r="Q79" s="252"/>
      <c r="R79" s="252"/>
      <c r="S79" s="252"/>
      <c r="T79" s="252"/>
      <c r="U79" s="252"/>
      <c r="V79" s="252"/>
      <c r="W79" s="252"/>
      <c r="X79" s="253"/>
    </row>
    <row r="80" spans="2:24" ht="25.5" x14ac:dyDescent="0.2">
      <c r="B80" s="179" t="s">
        <v>170</v>
      </c>
      <c r="C80" s="205" t="s">
        <v>231</v>
      </c>
      <c r="D80" s="205" t="s">
        <v>231</v>
      </c>
      <c r="E80" s="205" t="s">
        <v>231</v>
      </c>
      <c r="F80" s="133">
        <v>0.99</v>
      </c>
      <c r="G80" s="180">
        <v>0.99</v>
      </c>
      <c r="H80" s="181" t="s">
        <v>171</v>
      </c>
      <c r="I80" s="135">
        <f>F80+6%</f>
        <v>1.05</v>
      </c>
      <c r="J80" s="135">
        <f>F80-6%</f>
        <v>0.92999999999999994</v>
      </c>
      <c r="K80" s="296" t="s">
        <v>233</v>
      </c>
      <c r="L80" s="137">
        <v>0.06</v>
      </c>
      <c r="N80" s="242" t="s">
        <v>207</v>
      </c>
      <c r="O80" s="259"/>
      <c r="P80" s="259"/>
      <c r="Q80" s="259"/>
      <c r="R80" s="259"/>
      <c r="S80" s="259"/>
      <c r="T80" s="259"/>
      <c r="U80" s="259"/>
      <c r="V80" s="259"/>
      <c r="W80" s="259"/>
      <c r="X80" s="260"/>
    </row>
    <row r="81" spans="2:24" x14ac:dyDescent="0.2">
      <c r="B81" s="182" t="s">
        <v>172</v>
      </c>
      <c r="C81" s="319" t="s">
        <v>203</v>
      </c>
      <c r="D81" s="322" t="s">
        <v>203</v>
      </c>
      <c r="E81" s="323" t="s">
        <v>203</v>
      </c>
      <c r="F81" s="133">
        <v>0.3</v>
      </c>
      <c r="G81" s="180">
        <v>0.3</v>
      </c>
      <c r="H81" s="181" t="s">
        <v>173</v>
      </c>
      <c r="I81" s="135">
        <f>F81+5%</f>
        <v>0.35</v>
      </c>
      <c r="J81" s="135">
        <f>F81-5%</f>
        <v>0.25</v>
      </c>
      <c r="K81" s="297" t="s">
        <v>73</v>
      </c>
      <c r="L81" s="137">
        <v>0.05</v>
      </c>
      <c r="N81" s="258"/>
      <c r="O81" s="259"/>
      <c r="P81" s="259"/>
      <c r="Q81" s="259"/>
      <c r="R81" s="259"/>
      <c r="S81" s="259"/>
      <c r="T81" s="259"/>
      <c r="U81" s="259"/>
      <c r="V81" s="259"/>
      <c r="W81" s="259"/>
      <c r="X81" s="260"/>
    </row>
    <row r="82" spans="2:24" ht="25.5" x14ac:dyDescent="0.2">
      <c r="B82" s="179" t="s">
        <v>174</v>
      </c>
      <c r="C82" s="319" t="s">
        <v>203</v>
      </c>
      <c r="D82" s="322" t="s">
        <v>203</v>
      </c>
      <c r="E82" s="323" t="s">
        <v>203</v>
      </c>
      <c r="F82" s="133">
        <v>0.06</v>
      </c>
      <c r="G82" s="180">
        <v>0.06</v>
      </c>
      <c r="H82" s="181" t="s">
        <v>171</v>
      </c>
      <c r="I82" s="135">
        <f t="shared" ref="I82:I85" si="23">F82+6%</f>
        <v>0.12</v>
      </c>
      <c r="J82" s="135">
        <f t="shared" ref="J82:J85" si="24">F82-6%</f>
        <v>0</v>
      </c>
      <c r="K82" s="297" t="s">
        <v>74</v>
      </c>
      <c r="L82" s="137">
        <v>0.06</v>
      </c>
      <c r="N82" s="258"/>
      <c r="O82" s="259"/>
      <c r="P82" s="259"/>
      <c r="Q82" s="259"/>
      <c r="R82" s="259"/>
      <c r="S82" s="259"/>
      <c r="T82" s="259"/>
      <c r="U82" s="259"/>
      <c r="V82" s="259"/>
      <c r="W82" s="259"/>
      <c r="X82" s="260"/>
    </row>
    <row r="83" spans="2:24" x14ac:dyDescent="0.2">
      <c r="B83" s="182" t="s">
        <v>70</v>
      </c>
      <c r="C83" s="319" t="s">
        <v>203</v>
      </c>
      <c r="D83" s="322" t="s">
        <v>203</v>
      </c>
      <c r="E83" s="323" t="s">
        <v>203</v>
      </c>
      <c r="F83" s="133">
        <v>0.15</v>
      </c>
      <c r="G83" s="180">
        <v>0.15</v>
      </c>
      <c r="H83" s="181" t="s">
        <v>173</v>
      </c>
      <c r="I83" s="135">
        <f>F83+5%</f>
        <v>0.2</v>
      </c>
      <c r="J83" s="135">
        <f>F83-5%</f>
        <v>9.9999999999999992E-2</v>
      </c>
      <c r="K83" s="297" t="s">
        <v>78</v>
      </c>
      <c r="L83" s="137">
        <v>0.05</v>
      </c>
      <c r="N83" s="258"/>
      <c r="O83" s="259"/>
      <c r="P83" s="259"/>
      <c r="Q83" s="259"/>
      <c r="R83" s="259"/>
      <c r="S83" s="259"/>
      <c r="T83" s="259"/>
      <c r="U83" s="259"/>
      <c r="V83" s="259"/>
      <c r="W83" s="259"/>
      <c r="X83" s="260"/>
    </row>
    <row r="84" spans="2:24" x14ac:dyDescent="0.2">
      <c r="B84" s="182" t="s">
        <v>175</v>
      </c>
      <c r="C84" s="320" t="s">
        <v>203</v>
      </c>
      <c r="D84" s="339" t="s">
        <v>203</v>
      </c>
      <c r="E84" s="340" t="s">
        <v>203</v>
      </c>
      <c r="F84" s="143">
        <f>SUM(F80:F83)</f>
        <v>1.5</v>
      </c>
      <c r="G84" s="143">
        <f>SUM(G80:G83)</f>
        <v>1.5</v>
      </c>
      <c r="H84" s="183" t="s">
        <v>203</v>
      </c>
      <c r="I84" s="184" t="s">
        <v>203</v>
      </c>
      <c r="J84" s="184" t="s">
        <v>203</v>
      </c>
      <c r="K84" s="302" t="s">
        <v>203</v>
      </c>
      <c r="N84" s="258"/>
      <c r="O84" s="259"/>
      <c r="P84" s="259"/>
      <c r="Q84" s="259"/>
      <c r="R84" s="259"/>
      <c r="S84" s="259"/>
      <c r="T84" s="259"/>
      <c r="U84" s="259"/>
      <c r="V84" s="259"/>
      <c r="W84" s="259"/>
      <c r="X84" s="260"/>
    </row>
    <row r="85" spans="2:24" ht="13.5" thickBot="1" x14ac:dyDescent="0.25">
      <c r="B85" s="185" t="s">
        <v>176</v>
      </c>
      <c r="C85" s="321" t="s">
        <v>203</v>
      </c>
      <c r="D85" s="325" t="s">
        <v>203</v>
      </c>
      <c r="E85" s="326" t="s">
        <v>203</v>
      </c>
      <c r="F85" s="189">
        <v>0.3</v>
      </c>
      <c r="G85" s="190">
        <v>0.3</v>
      </c>
      <c r="H85" s="338" t="s">
        <v>171</v>
      </c>
      <c r="I85" s="300">
        <f t="shared" si="23"/>
        <v>0.36</v>
      </c>
      <c r="J85" s="300">
        <f t="shared" si="24"/>
        <v>0.24</v>
      </c>
      <c r="K85" s="301" t="s">
        <v>79</v>
      </c>
      <c r="L85" s="137">
        <v>0.06</v>
      </c>
      <c r="N85" s="261"/>
      <c r="O85" s="262"/>
      <c r="P85" s="262"/>
      <c r="Q85" s="262"/>
      <c r="R85" s="262"/>
      <c r="S85" s="262"/>
      <c r="T85" s="262"/>
      <c r="U85" s="262"/>
      <c r="V85" s="262"/>
      <c r="W85" s="262"/>
      <c r="X85" s="263"/>
    </row>
    <row r="86" spans="2:24" ht="28.5" hidden="1" x14ac:dyDescent="0.2">
      <c r="B86" s="54" t="s">
        <v>187</v>
      </c>
      <c r="C86" s="172">
        <v>2E-3</v>
      </c>
      <c r="D86" s="172">
        <v>2E-3</v>
      </c>
      <c r="E86" s="172">
        <v>1.5E-3</v>
      </c>
      <c r="F86" s="191">
        <v>1.5E-3</v>
      </c>
    </row>
    <row r="88" spans="2:24" ht="15" thickBot="1" x14ac:dyDescent="0.25">
      <c r="B88" s="32"/>
      <c r="C88" s="172"/>
      <c r="F88" s="191"/>
    </row>
    <row r="89" spans="2:24" ht="13.5" thickBot="1" x14ac:dyDescent="0.25">
      <c r="B89" s="122" t="s">
        <v>206</v>
      </c>
      <c r="C89" s="248" t="s">
        <v>230</v>
      </c>
      <c r="D89" s="249"/>
      <c r="E89" s="250"/>
      <c r="F89" s="83" t="s">
        <v>202</v>
      </c>
    </row>
    <row r="90" spans="2:24" ht="26.25" thickBot="1" x14ac:dyDescent="0.25">
      <c r="B90" s="174" t="s">
        <v>161</v>
      </c>
      <c r="C90" s="175" t="s">
        <v>220</v>
      </c>
      <c r="D90" s="176" t="s">
        <v>221</v>
      </c>
      <c r="E90" s="177" t="s">
        <v>222</v>
      </c>
      <c r="F90" s="175" t="s">
        <v>165</v>
      </c>
      <c r="G90" s="175" t="s">
        <v>228</v>
      </c>
      <c r="H90" s="193" t="s">
        <v>166</v>
      </c>
      <c r="I90" s="194" t="s">
        <v>167</v>
      </c>
      <c r="J90" s="195" t="s">
        <v>203</v>
      </c>
      <c r="K90" s="196" t="s">
        <v>168</v>
      </c>
      <c r="N90" s="251" t="s">
        <v>169</v>
      </c>
      <c r="O90" s="252"/>
      <c r="P90" s="252"/>
      <c r="Q90" s="252"/>
      <c r="R90" s="252"/>
      <c r="S90" s="252"/>
      <c r="T90" s="252"/>
      <c r="U90" s="252"/>
      <c r="V90" s="252"/>
      <c r="W90" s="252"/>
      <c r="X90" s="253"/>
    </row>
    <row r="91" spans="2:24" ht="25.5" x14ac:dyDescent="0.2">
      <c r="B91" s="179" t="s">
        <v>170</v>
      </c>
      <c r="C91" s="205" t="s">
        <v>231</v>
      </c>
      <c r="D91" s="205" t="s">
        <v>231</v>
      </c>
      <c r="E91" s="205" t="s">
        <v>231</v>
      </c>
      <c r="F91" s="133">
        <v>0.06</v>
      </c>
      <c r="G91" s="180">
        <v>0.06</v>
      </c>
      <c r="H91" s="197" t="s">
        <v>171</v>
      </c>
      <c r="I91" s="198">
        <f>G91+6%</f>
        <v>0.12</v>
      </c>
      <c r="J91" s="198">
        <f>F91-6%</f>
        <v>0</v>
      </c>
      <c r="K91" s="341" t="s">
        <v>233</v>
      </c>
      <c r="L91" s="137">
        <v>0.06</v>
      </c>
      <c r="N91" s="242" t="s">
        <v>209</v>
      </c>
      <c r="O91" s="243"/>
      <c r="P91" s="243"/>
      <c r="Q91" s="243"/>
      <c r="R91" s="243"/>
      <c r="S91" s="243"/>
      <c r="T91" s="243"/>
      <c r="U91" s="243"/>
      <c r="V91" s="243"/>
      <c r="W91" s="243"/>
      <c r="X91" s="244"/>
    </row>
    <row r="92" spans="2:24" x14ac:dyDescent="0.2">
      <c r="B92" s="182" t="s">
        <v>172</v>
      </c>
      <c r="C92" s="319" t="s">
        <v>203</v>
      </c>
      <c r="D92" s="322" t="s">
        <v>203</v>
      </c>
      <c r="E92" s="323" t="s">
        <v>203</v>
      </c>
      <c r="F92" s="133">
        <v>0.3</v>
      </c>
      <c r="G92" s="180">
        <v>0.3</v>
      </c>
      <c r="H92" s="181" t="s">
        <v>173</v>
      </c>
      <c r="I92" s="135">
        <f>F92+5%</f>
        <v>0.35</v>
      </c>
      <c r="J92" s="135">
        <f>F92-5%</f>
        <v>0.25</v>
      </c>
      <c r="K92" s="297" t="s">
        <v>73</v>
      </c>
      <c r="L92" s="137">
        <v>0.05</v>
      </c>
      <c r="N92" s="242"/>
      <c r="O92" s="243"/>
      <c r="P92" s="243"/>
      <c r="Q92" s="243"/>
      <c r="R92" s="243"/>
      <c r="S92" s="243"/>
      <c r="T92" s="243"/>
      <c r="U92" s="243"/>
      <c r="V92" s="243"/>
      <c r="W92" s="243"/>
      <c r="X92" s="244"/>
    </row>
    <row r="93" spans="2:24" ht="25.5" x14ac:dyDescent="0.2">
      <c r="B93" s="179" t="s">
        <v>174</v>
      </c>
      <c r="C93" s="319" t="s">
        <v>203</v>
      </c>
      <c r="D93" s="322" t="s">
        <v>203</v>
      </c>
      <c r="E93" s="323" t="s">
        <v>203</v>
      </c>
      <c r="F93" s="133">
        <v>0.7</v>
      </c>
      <c r="G93" s="180">
        <v>0.7</v>
      </c>
      <c r="H93" s="181" t="s">
        <v>171</v>
      </c>
      <c r="I93" s="135">
        <f>F93+6%</f>
        <v>0.76</v>
      </c>
      <c r="J93" s="135">
        <f t="shared" ref="J93" si="25">F93-6%</f>
        <v>0.6399999999999999</v>
      </c>
      <c r="K93" s="297" t="s">
        <v>74</v>
      </c>
      <c r="L93" s="137">
        <v>0.06</v>
      </c>
      <c r="N93" s="242"/>
      <c r="O93" s="243"/>
      <c r="P93" s="243"/>
      <c r="Q93" s="243"/>
      <c r="R93" s="243"/>
      <c r="S93" s="243"/>
      <c r="T93" s="243"/>
      <c r="U93" s="243"/>
      <c r="V93" s="243"/>
      <c r="W93" s="243"/>
      <c r="X93" s="244"/>
    </row>
    <row r="94" spans="2:24" x14ac:dyDescent="0.2">
      <c r="B94" s="182" t="s">
        <v>70</v>
      </c>
      <c r="C94" s="319" t="s">
        <v>203</v>
      </c>
      <c r="D94" s="322" t="s">
        <v>203</v>
      </c>
      <c r="E94" s="323" t="s">
        <v>203</v>
      </c>
      <c r="F94" s="133">
        <v>0.11</v>
      </c>
      <c r="G94" s="180">
        <v>0.11</v>
      </c>
      <c r="H94" s="181" t="s">
        <v>173</v>
      </c>
      <c r="I94" s="135">
        <f>IF(F94+5%&gt;20%,20%,F94+5%)</f>
        <v>0.16</v>
      </c>
      <c r="J94" s="135">
        <f>IF(F94+5%&gt;20%,15%,F94-5%)</f>
        <v>0.06</v>
      </c>
      <c r="K94" s="297" t="s">
        <v>78</v>
      </c>
      <c r="L94" s="137">
        <v>0.05</v>
      </c>
      <c r="N94" s="242"/>
      <c r="O94" s="243"/>
      <c r="P94" s="243"/>
      <c r="Q94" s="243"/>
      <c r="R94" s="243"/>
      <c r="S94" s="243"/>
      <c r="T94" s="243"/>
      <c r="U94" s="243"/>
      <c r="V94" s="243"/>
      <c r="W94" s="243"/>
      <c r="X94" s="244"/>
    </row>
    <row r="95" spans="2:24" x14ac:dyDescent="0.2">
      <c r="B95" s="182" t="s">
        <v>175</v>
      </c>
      <c r="C95" s="320" t="s">
        <v>203</v>
      </c>
      <c r="D95" s="339" t="s">
        <v>203</v>
      </c>
      <c r="E95" s="340" t="s">
        <v>203</v>
      </c>
      <c r="F95" s="143">
        <f>SUM(F91:F94)</f>
        <v>1.1700000000000002</v>
      </c>
      <c r="G95" s="143">
        <f>SUM(G91:G94)</f>
        <v>1.1700000000000002</v>
      </c>
      <c r="H95" s="183" t="s">
        <v>203</v>
      </c>
      <c r="I95" s="184" t="s">
        <v>203</v>
      </c>
      <c r="J95" s="184" t="s">
        <v>203</v>
      </c>
      <c r="K95" s="302" t="s">
        <v>203</v>
      </c>
      <c r="N95" s="242"/>
      <c r="O95" s="243"/>
      <c r="P95" s="243"/>
      <c r="Q95" s="243"/>
      <c r="R95" s="243"/>
      <c r="S95" s="243"/>
      <c r="T95" s="243"/>
      <c r="U95" s="243"/>
      <c r="V95" s="243"/>
      <c r="W95" s="243"/>
      <c r="X95" s="244"/>
    </row>
    <row r="96" spans="2:24" ht="13.5" thickBot="1" x14ac:dyDescent="0.25">
      <c r="B96" s="185" t="s">
        <v>176</v>
      </c>
      <c r="C96" s="321" t="s">
        <v>203</v>
      </c>
      <c r="D96" s="325" t="s">
        <v>203</v>
      </c>
      <c r="E96" s="326" t="s">
        <v>203</v>
      </c>
      <c r="F96" s="189">
        <v>0.08</v>
      </c>
      <c r="G96" s="190">
        <v>0.08</v>
      </c>
      <c r="H96" s="338" t="s">
        <v>171</v>
      </c>
      <c r="I96" s="300">
        <f t="shared" ref="I96" si="26">F96+6%</f>
        <v>0.14000000000000001</v>
      </c>
      <c r="J96" s="300">
        <f t="shared" ref="J96" si="27">F96-6%</f>
        <v>2.0000000000000004E-2</v>
      </c>
      <c r="K96" s="301" t="s">
        <v>79</v>
      </c>
      <c r="L96" s="137">
        <v>0.06</v>
      </c>
      <c r="N96" s="245"/>
      <c r="O96" s="246"/>
      <c r="P96" s="246"/>
      <c r="Q96" s="246"/>
      <c r="R96" s="246"/>
      <c r="S96" s="246"/>
      <c r="T96" s="246"/>
      <c r="U96" s="246"/>
      <c r="V96" s="246"/>
      <c r="W96" s="246"/>
      <c r="X96" s="247"/>
    </row>
    <row r="97" spans="2:24" ht="28.5" hidden="1" x14ac:dyDescent="0.2">
      <c r="B97" s="54" t="s">
        <v>187</v>
      </c>
      <c r="C97" s="172">
        <v>2E-3</v>
      </c>
      <c r="D97" s="172">
        <v>2E-3</v>
      </c>
      <c r="E97" s="172">
        <v>2E-3</v>
      </c>
      <c r="F97" s="191">
        <v>1.5E-3</v>
      </c>
    </row>
    <row r="99" spans="2:24" ht="13.5" thickBot="1" x14ac:dyDescent="0.25"/>
    <row r="100" spans="2:24" ht="13.5" thickBot="1" x14ac:dyDescent="0.25">
      <c r="B100" s="122" t="s">
        <v>204</v>
      </c>
      <c r="C100" s="248" t="s">
        <v>230</v>
      </c>
      <c r="D100" s="249"/>
      <c r="E100" s="250"/>
      <c r="F100" s="83" t="s">
        <v>205</v>
      </c>
    </row>
    <row r="101" spans="2:24" ht="26.25" thickBot="1" x14ac:dyDescent="0.25">
      <c r="B101" s="174" t="s">
        <v>161</v>
      </c>
      <c r="C101" s="175" t="s">
        <v>220</v>
      </c>
      <c r="D101" s="176" t="s">
        <v>221</v>
      </c>
      <c r="E101" s="177" t="s">
        <v>222</v>
      </c>
      <c r="F101" s="175" t="s">
        <v>165</v>
      </c>
      <c r="G101" s="178" t="s">
        <v>228</v>
      </c>
      <c r="H101" s="337" t="s">
        <v>166</v>
      </c>
      <c r="I101" s="176" t="s">
        <v>167</v>
      </c>
      <c r="J101" s="192" t="s">
        <v>203</v>
      </c>
      <c r="K101" s="298" t="s">
        <v>168</v>
      </c>
      <c r="N101" s="251" t="s">
        <v>169</v>
      </c>
      <c r="O101" s="252"/>
      <c r="P101" s="252"/>
      <c r="Q101" s="252"/>
      <c r="R101" s="252"/>
      <c r="S101" s="252"/>
      <c r="T101" s="252"/>
      <c r="U101" s="252"/>
      <c r="V101" s="252"/>
      <c r="W101" s="252"/>
      <c r="X101" s="253"/>
    </row>
    <row r="102" spans="2:24" ht="25.5" x14ac:dyDescent="0.2">
      <c r="B102" s="179" t="s">
        <v>170</v>
      </c>
      <c r="C102" s="205" t="s">
        <v>231</v>
      </c>
      <c r="D102" s="205" t="s">
        <v>231</v>
      </c>
      <c r="E102" s="205" t="s">
        <v>231</v>
      </c>
      <c r="F102" s="133">
        <v>0.19</v>
      </c>
      <c r="G102" s="180">
        <v>0.19</v>
      </c>
      <c r="H102" s="181" t="s">
        <v>171</v>
      </c>
      <c r="I102" s="135">
        <f>F102+6%</f>
        <v>0.25</v>
      </c>
      <c r="J102" s="135">
        <f>F102-6%</f>
        <v>0.13</v>
      </c>
      <c r="K102" s="296" t="s">
        <v>233</v>
      </c>
      <c r="L102" s="137">
        <v>0.06</v>
      </c>
      <c r="N102" s="242" t="s">
        <v>208</v>
      </c>
      <c r="O102" s="259"/>
      <c r="P102" s="259"/>
      <c r="Q102" s="259"/>
      <c r="R102" s="259"/>
      <c r="S102" s="259"/>
      <c r="T102" s="259"/>
      <c r="U102" s="259"/>
      <c r="V102" s="259"/>
      <c r="W102" s="259"/>
      <c r="X102" s="260"/>
    </row>
    <row r="103" spans="2:24" x14ac:dyDescent="0.2">
      <c r="B103" s="182" t="s">
        <v>172</v>
      </c>
      <c r="C103" s="319" t="s">
        <v>203</v>
      </c>
      <c r="D103" s="322" t="s">
        <v>203</v>
      </c>
      <c r="E103" s="323" t="s">
        <v>203</v>
      </c>
      <c r="F103" s="133">
        <v>0.3</v>
      </c>
      <c r="G103" s="180">
        <v>0.3</v>
      </c>
      <c r="H103" s="181" t="s">
        <v>173</v>
      </c>
      <c r="I103" s="135">
        <f>F103+5%</f>
        <v>0.35</v>
      </c>
      <c r="J103" s="135">
        <f>F103-5%</f>
        <v>0.25</v>
      </c>
      <c r="K103" s="297" t="s">
        <v>73</v>
      </c>
      <c r="L103" s="137">
        <v>0.05</v>
      </c>
      <c r="N103" s="258"/>
      <c r="O103" s="259"/>
      <c r="P103" s="259"/>
      <c r="Q103" s="259"/>
      <c r="R103" s="259"/>
      <c r="S103" s="259"/>
      <c r="T103" s="259"/>
      <c r="U103" s="259"/>
      <c r="V103" s="259"/>
      <c r="W103" s="259"/>
      <c r="X103" s="260"/>
    </row>
    <row r="104" spans="2:24" ht="25.5" x14ac:dyDescent="0.2">
      <c r="B104" s="179" t="s">
        <v>174</v>
      </c>
      <c r="C104" s="319" t="s">
        <v>203</v>
      </c>
      <c r="D104" s="322" t="s">
        <v>203</v>
      </c>
      <c r="E104" s="323" t="s">
        <v>203</v>
      </c>
      <c r="F104" s="133">
        <v>0.5</v>
      </c>
      <c r="G104" s="180">
        <v>0.5</v>
      </c>
      <c r="H104" s="181" t="s">
        <v>171</v>
      </c>
      <c r="I104" s="135">
        <f t="shared" ref="I104" si="28">F104+6%</f>
        <v>0.56000000000000005</v>
      </c>
      <c r="J104" s="135">
        <f t="shared" ref="J104" si="29">F104-6%</f>
        <v>0.44</v>
      </c>
      <c r="K104" s="297" t="s">
        <v>74</v>
      </c>
      <c r="L104" s="137">
        <v>0.06</v>
      </c>
      <c r="N104" s="258"/>
      <c r="O104" s="259"/>
      <c r="P104" s="259"/>
      <c r="Q104" s="259"/>
      <c r="R104" s="259"/>
      <c r="S104" s="259"/>
      <c r="T104" s="259"/>
      <c r="U104" s="259"/>
      <c r="V104" s="259"/>
      <c r="W104" s="259"/>
      <c r="X104" s="260"/>
    </row>
    <row r="105" spans="2:24" x14ac:dyDescent="0.2">
      <c r="B105" s="182" t="s">
        <v>70</v>
      </c>
      <c r="C105" s="319" t="s">
        <v>203</v>
      </c>
      <c r="D105" s="322" t="s">
        <v>203</v>
      </c>
      <c r="E105" s="323" t="s">
        <v>203</v>
      </c>
      <c r="F105" s="133">
        <v>0.15</v>
      </c>
      <c r="G105" s="180">
        <v>0.15</v>
      </c>
      <c r="H105" s="181" t="s">
        <v>173</v>
      </c>
      <c r="I105" s="135">
        <f>G105+5%</f>
        <v>0.2</v>
      </c>
      <c r="J105" s="135">
        <f>G105-5%</f>
        <v>9.9999999999999992E-2</v>
      </c>
      <c r="K105" s="297" t="s">
        <v>78</v>
      </c>
      <c r="L105" s="137">
        <v>0.05</v>
      </c>
      <c r="N105" s="258"/>
      <c r="O105" s="259"/>
      <c r="P105" s="259"/>
      <c r="Q105" s="259"/>
      <c r="R105" s="259"/>
      <c r="S105" s="259"/>
      <c r="T105" s="259"/>
      <c r="U105" s="259"/>
      <c r="V105" s="259"/>
      <c r="W105" s="259"/>
      <c r="X105" s="260"/>
    </row>
    <row r="106" spans="2:24" x14ac:dyDescent="0.2">
      <c r="B106" s="182" t="s">
        <v>175</v>
      </c>
      <c r="C106" s="320" t="s">
        <v>203</v>
      </c>
      <c r="D106" s="339" t="s">
        <v>203</v>
      </c>
      <c r="E106" s="340" t="s">
        <v>203</v>
      </c>
      <c r="F106" s="143">
        <f>SUM(F102:F105)</f>
        <v>1.1399999999999999</v>
      </c>
      <c r="G106" s="143">
        <f>SUM(G102:G105)</f>
        <v>1.1399999999999999</v>
      </c>
      <c r="H106" s="183" t="s">
        <v>203</v>
      </c>
      <c r="I106" s="184" t="s">
        <v>203</v>
      </c>
      <c r="J106" s="184" t="s">
        <v>203</v>
      </c>
      <c r="K106" s="302" t="s">
        <v>203</v>
      </c>
      <c r="N106" s="258"/>
      <c r="O106" s="259"/>
      <c r="P106" s="259"/>
      <c r="Q106" s="259"/>
      <c r="R106" s="259"/>
      <c r="S106" s="259"/>
      <c r="T106" s="259"/>
      <c r="U106" s="259"/>
      <c r="V106" s="259"/>
      <c r="W106" s="259"/>
      <c r="X106" s="260"/>
    </row>
    <row r="107" spans="2:24" ht="36.75" customHeight="1" thickBot="1" x14ac:dyDescent="0.25">
      <c r="B107" s="185" t="s">
        <v>176</v>
      </c>
      <c r="C107" s="321" t="s">
        <v>203</v>
      </c>
      <c r="D107" s="325" t="s">
        <v>203</v>
      </c>
      <c r="E107" s="326" t="s">
        <v>203</v>
      </c>
      <c r="F107" s="189">
        <v>0.25</v>
      </c>
      <c r="G107" s="190">
        <v>0.25</v>
      </c>
      <c r="H107" s="338" t="s">
        <v>171</v>
      </c>
      <c r="I107" s="300">
        <f t="shared" ref="I107" si="30">F107+6%</f>
        <v>0.31</v>
      </c>
      <c r="J107" s="300">
        <f t="shared" ref="J107" si="31">F107-6%</f>
        <v>0.19</v>
      </c>
      <c r="K107" s="301" t="s">
        <v>79</v>
      </c>
      <c r="L107" s="137">
        <v>0.06</v>
      </c>
      <c r="N107" s="261"/>
      <c r="O107" s="262"/>
      <c r="P107" s="262"/>
      <c r="Q107" s="262"/>
      <c r="R107" s="262"/>
      <c r="S107" s="262"/>
      <c r="T107" s="262"/>
      <c r="U107" s="262"/>
      <c r="V107" s="262"/>
      <c r="W107" s="262"/>
      <c r="X107" s="263"/>
    </row>
    <row r="108" spans="2:24" ht="28.5" hidden="1" x14ac:dyDescent="0.2">
      <c r="B108" s="54" t="s">
        <v>187</v>
      </c>
      <c r="C108" s="172">
        <v>2.3999999999999998E-3</v>
      </c>
      <c r="D108" s="172">
        <v>2.3999999999999998E-3</v>
      </c>
      <c r="E108" s="172">
        <v>2E-3</v>
      </c>
      <c r="F108" s="191">
        <v>1.5E-3</v>
      </c>
    </row>
    <row r="110" spans="2:24" ht="13.5" thickBot="1" x14ac:dyDescent="0.25"/>
    <row r="111" spans="2:24" ht="13.5" thickBot="1" x14ac:dyDescent="0.25">
      <c r="B111" s="122" t="s">
        <v>180</v>
      </c>
      <c r="C111" s="248" t="s">
        <v>230</v>
      </c>
      <c r="D111" s="249"/>
      <c r="E111" s="250"/>
    </row>
    <row r="112" spans="2:24" ht="26.25" customHeight="1" thickBot="1" x14ac:dyDescent="0.25">
      <c r="B112" s="123" t="s">
        <v>161</v>
      </c>
      <c r="C112" s="124" t="s">
        <v>180</v>
      </c>
      <c r="D112" s="125"/>
      <c r="E112" s="126"/>
      <c r="F112" s="124" t="s">
        <v>165</v>
      </c>
      <c r="G112" s="124" t="s">
        <v>228</v>
      </c>
      <c r="H112" s="127" t="s">
        <v>166</v>
      </c>
      <c r="I112" s="254" t="s">
        <v>167</v>
      </c>
      <c r="J112" s="255"/>
      <c r="K112" s="128" t="s">
        <v>168</v>
      </c>
      <c r="N112" s="251" t="s">
        <v>169</v>
      </c>
      <c r="O112" s="252"/>
      <c r="P112" s="252"/>
      <c r="Q112" s="252"/>
      <c r="R112" s="252"/>
      <c r="S112" s="252"/>
      <c r="T112" s="252"/>
      <c r="U112" s="252"/>
      <c r="V112" s="252"/>
      <c r="W112" s="252"/>
      <c r="X112" s="253"/>
    </row>
    <row r="113" spans="2:24" ht="25.5" customHeight="1" x14ac:dyDescent="0.2">
      <c r="B113" s="129" t="s">
        <v>170</v>
      </c>
      <c r="C113" s="130">
        <v>0.80530000000000002</v>
      </c>
      <c r="D113" s="160"/>
      <c r="E113" s="161"/>
      <c r="F113" s="133">
        <v>0.81</v>
      </c>
      <c r="G113" s="133">
        <v>0.95</v>
      </c>
      <c r="H113" s="134" t="s">
        <v>171</v>
      </c>
      <c r="I113" s="135">
        <f>G113+6%</f>
        <v>1.01</v>
      </c>
      <c r="J113" s="135">
        <f>G113-6%</f>
        <v>0.8899999999999999</v>
      </c>
      <c r="K113" s="136" t="s">
        <v>130</v>
      </c>
      <c r="L113" s="137">
        <v>0.06</v>
      </c>
      <c r="N113" s="239" t="s">
        <v>129</v>
      </c>
      <c r="O113" s="240"/>
      <c r="P113" s="240"/>
      <c r="Q113" s="240"/>
      <c r="R113" s="240"/>
      <c r="S113" s="240"/>
      <c r="T113" s="240"/>
      <c r="U113" s="240"/>
      <c r="V113" s="240"/>
      <c r="W113" s="240"/>
      <c r="X113" s="241"/>
    </row>
    <row r="114" spans="2:24" ht="14.25" customHeight="1" x14ac:dyDescent="0.2">
      <c r="B114" s="138" t="s">
        <v>172</v>
      </c>
      <c r="C114" s="130">
        <v>0.20880000000000001</v>
      </c>
      <c r="D114" s="160"/>
      <c r="E114" s="161"/>
      <c r="F114" s="133">
        <v>0.2</v>
      </c>
      <c r="G114" s="133">
        <v>0.3</v>
      </c>
      <c r="H114" s="134" t="s">
        <v>173</v>
      </c>
      <c r="I114" s="135">
        <f>F114+5%</f>
        <v>0.25</v>
      </c>
      <c r="J114" s="135">
        <f>F114-5%</f>
        <v>0.15000000000000002</v>
      </c>
      <c r="K114" s="139" t="s">
        <v>73</v>
      </c>
      <c r="L114" s="137">
        <v>0.05</v>
      </c>
      <c r="N114" s="242"/>
      <c r="O114" s="243"/>
      <c r="P114" s="243"/>
      <c r="Q114" s="243"/>
      <c r="R114" s="243"/>
      <c r="S114" s="243"/>
      <c r="T114" s="243"/>
      <c r="U114" s="243"/>
      <c r="V114" s="243"/>
      <c r="W114" s="243"/>
      <c r="X114" s="244"/>
    </row>
    <row r="115" spans="2:24" ht="25.5" x14ac:dyDescent="0.2">
      <c r="B115" s="129" t="s">
        <v>174</v>
      </c>
      <c r="C115" s="130">
        <v>0.14729999999999999</v>
      </c>
      <c r="D115" s="160"/>
      <c r="E115" s="161"/>
      <c r="F115" s="133">
        <v>0.15</v>
      </c>
      <c r="G115" s="133">
        <v>0.06</v>
      </c>
      <c r="H115" s="134" t="s">
        <v>171</v>
      </c>
      <c r="I115" s="135">
        <f>G115+6%</f>
        <v>0.12</v>
      </c>
      <c r="J115" s="135">
        <f>G115-6%</f>
        <v>0</v>
      </c>
      <c r="K115" s="139" t="s">
        <v>74</v>
      </c>
      <c r="L115" s="137">
        <v>0.06</v>
      </c>
      <c r="N115" s="242"/>
      <c r="O115" s="243"/>
      <c r="P115" s="243"/>
      <c r="Q115" s="243"/>
      <c r="R115" s="243"/>
      <c r="S115" s="243"/>
      <c r="T115" s="243"/>
      <c r="U115" s="243"/>
      <c r="V115" s="243"/>
      <c r="W115" s="243"/>
      <c r="X115" s="244"/>
    </row>
    <row r="116" spans="2:24" ht="25.5" x14ac:dyDescent="0.2">
      <c r="B116" s="129" t="s">
        <v>67</v>
      </c>
      <c r="C116" s="130">
        <v>0</v>
      </c>
      <c r="D116" s="160"/>
      <c r="E116" s="161"/>
      <c r="F116" s="133">
        <v>0.05</v>
      </c>
      <c r="G116" s="133">
        <v>0.05</v>
      </c>
      <c r="H116" s="134" t="s">
        <v>173</v>
      </c>
      <c r="I116" s="135">
        <f t="shared" ref="I116:I117" si="32">F116+5%</f>
        <v>0.1</v>
      </c>
      <c r="J116" s="135">
        <f>G116-5%</f>
        <v>0</v>
      </c>
      <c r="K116" s="136" t="s">
        <v>76</v>
      </c>
      <c r="L116" s="137"/>
      <c r="N116" s="242"/>
      <c r="O116" s="243"/>
      <c r="P116" s="243"/>
      <c r="Q116" s="243"/>
      <c r="R116" s="243"/>
      <c r="S116" s="243"/>
      <c r="T116" s="243"/>
      <c r="U116" s="243"/>
      <c r="V116" s="243"/>
      <c r="W116" s="243"/>
      <c r="X116" s="244"/>
    </row>
    <row r="117" spans="2:24" ht="14.25" customHeight="1" x14ac:dyDescent="0.2">
      <c r="B117" s="129" t="s">
        <v>68</v>
      </c>
      <c r="C117" s="130">
        <v>0</v>
      </c>
      <c r="D117" s="160"/>
      <c r="E117" s="161"/>
      <c r="F117" s="133">
        <v>0.05</v>
      </c>
      <c r="G117" s="133">
        <v>0.05</v>
      </c>
      <c r="H117" s="134" t="s">
        <v>173</v>
      </c>
      <c r="I117" s="135">
        <f t="shared" si="32"/>
        <v>0.1</v>
      </c>
      <c r="J117" s="135">
        <f t="shared" ref="J117" si="33">F117-5%</f>
        <v>0</v>
      </c>
      <c r="K117" s="139" t="s">
        <v>77</v>
      </c>
      <c r="L117" s="137"/>
      <c r="N117" s="242"/>
      <c r="O117" s="243"/>
      <c r="P117" s="243"/>
      <c r="Q117" s="243"/>
      <c r="R117" s="243"/>
      <c r="S117" s="243"/>
      <c r="T117" s="243"/>
      <c r="U117" s="243"/>
      <c r="V117" s="243"/>
      <c r="W117" s="243"/>
      <c r="X117" s="244"/>
    </row>
    <row r="118" spans="2:24" ht="14.25" customHeight="1" x14ac:dyDescent="0.2">
      <c r="B118" s="138" t="s">
        <v>69</v>
      </c>
      <c r="C118" s="130">
        <v>0</v>
      </c>
      <c r="D118" s="160"/>
      <c r="E118" s="161"/>
      <c r="F118" s="133">
        <v>0.05</v>
      </c>
      <c r="G118" s="133">
        <v>0.05</v>
      </c>
      <c r="H118" s="134" t="s">
        <v>173</v>
      </c>
      <c r="I118" s="135">
        <f>F118+5%</f>
        <v>0.1</v>
      </c>
      <c r="J118" s="135">
        <f>F118-5%</f>
        <v>0</v>
      </c>
      <c r="K118" s="139" t="s">
        <v>78</v>
      </c>
      <c r="L118" s="137"/>
      <c r="N118" s="242"/>
      <c r="O118" s="243"/>
      <c r="P118" s="243"/>
      <c r="Q118" s="243"/>
      <c r="R118" s="243"/>
      <c r="S118" s="243"/>
      <c r="T118" s="243"/>
      <c r="U118" s="243"/>
      <c r="V118" s="243"/>
      <c r="W118" s="243"/>
      <c r="X118" s="244"/>
    </row>
    <row r="119" spans="2:24" ht="14.25" customHeight="1" x14ac:dyDescent="0.2">
      <c r="B119" s="138" t="s">
        <v>107</v>
      </c>
      <c r="C119" s="130">
        <v>0</v>
      </c>
      <c r="D119" s="160"/>
      <c r="E119" s="161"/>
      <c r="F119" s="133">
        <v>0.05</v>
      </c>
      <c r="G119" s="133">
        <v>0.05</v>
      </c>
      <c r="H119" s="134" t="s">
        <v>173</v>
      </c>
      <c r="I119" s="135">
        <f>F119+5%</f>
        <v>0.1</v>
      </c>
      <c r="J119" s="135">
        <f>F119-5%</f>
        <v>0</v>
      </c>
      <c r="K119" s="139" t="s">
        <v>78</v>
      </c>
      <c r="L119" s="137">
        <v>0.05</v>
      </c>
      <c r="N119" s="242"/>
      <c r="O119" s="243"/>
      <c r="P119" s="243"/>
      <c r="Q119" s="243"/>
      <c r="R119" s="243"/>
      <c r="S119" s="243"/>
      <c r="T119" s="243"/>
      <c r="U119" s="243"/>
      <c r="V119" s="243"/>
      <c r="W119" s="243"/>
      <c r="X119" s="244"/>
    </row>
    <row r="120" spans="2:24" ht="14.25" customHeight="1" x14ac:dyDescent="0.2">
      <c r="B120" s="138" t="s">
        <v>70</v>
      </c>
      <c r="C120" s="130">
        <v>5.3499999999999999E-2</v>
      </c>
      <c r="D120" s="160"/>
      <c r="E120" s="161"/>
      <c r="F120" s="133">
        <v>0.05</v>
      </c>
      <c r="G120" s="133">
        <v>0.12</v>
      </c>
      <c r="H120" s="134" t="s">
        <v>173</v>
      </c>
      <c r="I120" s="135">
        <f>G120+5%</f>
        <v>0.16999999999999998</v>
      </c>
      <c r="J120" s="135">
        <f>G120-5%</f>
        <v>6.9999999999999993E-2</v>
      </c>
      <c r="K120" s="139" t="s">
        <v>78</v>
      </c>
      <c r="L120" s="137"/>
      <c r="N120" s="242"/>
      <c r="O120" s="243"/>
      <c r="P120" s="243"/>
      <c r="Q120" s="243"/>
      <c r="R120" s="243"/>
      <c r="S120" s="243"/>
      <c r="T120" s="243"/>
      <c r="U120" s="243"/>
      <c r="V120" s="243"/>
      <c r="W120" s="243"/>
      <c r="X120" s="244"/>
    </row>
    <row r="121" spans="2:24" ht="14.25" customHeight="1" x14ac:dyDescent="0.2">
      <c r="B121" s="138" t="s">
        <v>71</v>
      </c>
      <c r="C121" s="130">
        <v>0</v>
      </c>
      <c r="D121" s="160"/>
      <c r="E121" s="161"/>
      <c r="F121" s="133">
        <v>0.05</v>
      </c>
      <c r="G121" s="133">
        <v>0.05</v>
      </c>
      <c r="H121" s="134" t="s">
        <v>173</v>
      </c>
      <c r="I121" s="135">
        <f t="shared" ref="I121" si="34">F121+5%</f>
        <v>0.1</v>
      </c>
      <c r="J121" s="135">
        <f t="shared" ref="J121" si="35">F121-5%</f>
        <v>0</v>
      </c>
      <c r="K121" s="139"/>
      <c r="N121" s="242"/>
      <c r="O121" s="243"/>
      <c r="P121" s="243"/>
      <c r="Q121" s="243"/>
      <c r="R121" s="243"/>
      <c r="S121" s="243"/>
      <c r="T121" s="243"/>
      <c r="U121" s="243"/>
      <c r="V121" s="243"/>
      <c r="W121" s="243"/>
      <c r="X121" s="244"/>
    </row>
    <row r="122" spans="2:24" ht="14.25" customHeight="1" x14ac:dyDescent="0.2">
      <c r="B122" s="138" t="s">
        <v>175</v>
      </c>
      <c r="C122" s="140">
        <f>SUM(C113:C121)</f>
        <v>1.2149000000000001</v>
      </c>
      <c r="D122" s="162"/>
      <c r="E122" s="163"/>
      <c r="F122" s="143">
        <v>1.8000000000000003</v>
      </c>
      <c r="G122" s="143">
        <f>SUM(G113:G121)</f>
        <v>1.6800000000000004</v>
      </c>
      <c r="H122" s="144"/>
      <c r="I122" s="144"/>
      <c r="J122" s="144"/>
      <c r="K122" s="139"/>
      <c r="L122" s="137">
        <v>0.06</v>
      </c>
      <c r="N122" s="242"/>
      <c r="O122" s="243"/>
      <c r="P122" s="243"/>
      <c r="Q122" s="243"/>
      <c r="R122" s="243"/>
      <c r="S122" s="243"/>
      <c r="T122" s="243"/>
      <c r="U122" s="243"/>
      <c r="V122" s="243"/>
      <c r="W122" s="243"/>
      <c r="X122" s="244"/>
    </row>
    <row r="123" spans="2:24" ht="15" customHeight="1" thickBot="1" x14ac:dyDescent="0.25">
      <c r="B123" s="145" t="s">
        <v>176</v>
      </c>
      <c r="C123" s="146">
        <v>0.29449999999999998</v>
      </c>
      <c r="D123" s="164"/>
      <c r="E123" s="165"/>
      <c r="F123" s="147">
        <v>0.3</v>
      </c>
      <c r="G123" s="147">
        <v>0.3</v>
      </c>
      <c r="H123" s="148" t="s">
        <v>171</v>
      </c>
      <c r="I123" s="149">
        <f t="shared" ref="I123" si="36">F123+6%</f>
        <v>0.36</v>
      </c>
      <c r="J123" s="149">
        <f t="shared" ref="J123" si="37">F123-6%</f>
        <v>0.24</v>
      </c>
      <c r="K123" s="150" t="s">
        <v>79</v>
      </c>
      <c r="N123" s="245"/>
      <c r="O123" s="246"/>
      <c r="P123" s="246"/>
      <c r="Q123" s="246"/>
      <c r="R123" s="246"/>
      <c r="S123" s="246"/>
      <c r="T123" s="246"/>
      <c r="U123" s="246"/>
      <c r="V123" s="246"/>
      <c r="W123" s="246"/>
      <c r="X123" s="247"/>
    </row>
    <row r="124" spans="2:24" ht="29.25" hidden="1" thickBot="1" x14ac:dyDescent="0.25">
      <c r="B124" s="54" t="s">
        <v>187</v>
      </c>
      <c r="C124" s="172">
        <v>2E-3</v>
      </c>
    </row>
    <row r="126" spans="2:24" ht="13.5" thickBot="1" x14ac:dyDescent="0.25"/>
    <row r="127" spans="2:24" ht="13.5" thickBot="1" x14ac:dyDescent="0.25">
      <c r="B127" s="122" t="s">
        <v>181</v>
      </c>
      <c r="C127" s="248" t="s">
        <v>230</v>
      </c>
      <c r="D127" s="249"/>
      <c r="E127" s="250"/>
    </row>
    <row r="128" spans="2:24" ht="26.25" thickBot="1" x14ac:dyDescent="0.25">
      <c r="B128" s="174" t="s">
        <v>161</v>
      </c>
      <c r="C128" s="175" t="s">
        <v>181</v>
      </c>
      <c r="D128" s="192" t="s">
        <v>203</v>
      </c>
      <c r="E128" s="330" t="s">
        <v>236</v>
      </c>
      <c r="F128" s="175" t="s">
        <v>165</v>
      </c>
      <c r="G128" s="175" t="s">
        <v>228</v>
      </c>
      <c r="H128" s="200" t="s">
        <v>166</v>
      </c>
      <c r="I128" s="176" t="s">
        <v>167</v>
      </c>
      <c r="J128" s="192" t="s">
        <v>237</v>
      </c>
      <c r="K128" s="298" t="s">
        <v>168</v>
      </c>
      <c r="N128" s="251" t="s">
        <v>169</v>
      </c>
      <c r="O128" s="252"/>
      <c r="P128" s="252"/>
      <c r="Q128" s="252"/>
      <c r="R128" s="252"/>
      <c r="S128" s="252"/>
      <c r="T128" s="252"/>
      <c r="U128" s="252"/>
      <c r="V128" s="252"/>
      <c r="W128" s="252"/>
      <c r="X128" s="253"/>
    </row>
    <row r="129" spans="2:24" ht="25.5" x14ac:dyDescent="0.2">
      <c r="B129" s="179" t="s">
        <v>170</v>
      </c>
      <c r="C129" s="130">
        <v>0.8296</v>
      </c>
      <c r="D129" s="332" t="s">
        <v>203</v>
      </c>
      <c r="E129" s="331" t="s">
        <v>203</v>
      </c>
      <c r="F129" s="133">
        <v>0.8</v>
      </c>
      <c r="G129" s="133">
        <v>0.94</v>
      </c>
      <c r="H129" s="134" t="s">
        <v>171</v>
      </c>
      <c r="I129" s="135">
        <f>G129+6%</f>
        <v>1</v>
      </c>
      <c r="J129" s="135">
        <f>G129-6%</f>
        <v>0.87999999999999989</v>
      </c>
      <c r="K129" s="296" t="s">
        <v>178</v>
      </c>
      <c r="L129" s="137">
        <v>0.06</v>
      </c>
      <c r="N129" s="239" t="s">
        <v>53</v>
      </c>
      <c r="O129" s="240"/>
      <c r="P129" s="240"/>
      <c r="Q129" s="240"/>
      <c r="R129" s="240"/>
      <c r="S129" s="240"/>
      <c r="T129" s="240"/>
      <c r="U129" s="240"/>
      <c r="V129" s="240"/>
      <c r="W129" s="240"/>
      <c r="X129" s="241"/>
    </row>
    <row r="130" spans="2:24" x14ac:dyDescent="0.2">
      <c r="B130" s="182" t="s">
        <v>172</v>
      </c>
      <c r="C130" s="130">
        <v>0.25159999999999999</v>
      </c>
      <c r="D130" s="332" t="s">
        <v>203</v>
      </c>
      <c r="E130" s="331" t="s">
        <v>203</v>
      </c>
      <c r="F130" s="133">
        <v>0.25</v>
      </c>
      <c r="G130" s="133">
        <v>0.25</v>
      </c>
      <c r="H130" s="134" t="s">
        <v>173</v>
      </c>
      <c r="I130" s="135">
        <f>F130+5%</f>
        <v>0.3</v>
      </c>
      <c r="J130" s="135">
        <f>F130-5%</f>
        <v>0.2</v>
      </c>
      <c r="K130" s="297" t="s">
        <v>73</v>
      </c>
      <c r="L130" s="137">
        <v>0.05</v>
      </c>
      <c r="N130" s="242"/>
      <c r="O130" s="243"/>
      <c r="P130" s="243"/>
      <c r="Q130" s="243"/>
      <c r="R130" s="243"/>
      <c r="S130" s="243"/>
      <c r="T130" s="243"/>
      <c r="U130" s="243"/>
      <c r="V130" s="243"/>
      <c r="W130" s="243"/>
      <c r="X130" s="244"/>
    </row>
    <row r="131" spans="2:24" ht="25.5" x14ac:dyDescent="0.2">
      <c r="B131" s="179" t="s">
        <v>174</v>
      </c>
      <c r="C131" s="130">
        <v>0.1404</v>
      </c>
      <c r="D131" s="332" t="s">
        <v>203</v>
      </c>
      <c r="E131" s="331" t="s">
        <v>203</v>
      </c>
      <c r="F131" s="133">
        <v>0.14000000000000001</v>
      </c>
      <c r="G131" s="133">
        <v>0.14000000000000001</v>
      </c>
      <c r="H131" s="134" t="s">
        <v>171</v>
      </c>
      <c r="I131" s="135">
        <f t="shared" ref="I131" si="38">F131+6%</f>
        <v>0.2</v>
      </c>
      <c r="J131" s="135">
        <f t="shared" ref="J131" si="39">F131-6%</f>
        <v>8.0000000000000016E-2</v>
      </c>
      <c r="K131" s="297" t="s">
        <v>74</v>
      </c>
      <c r="L131" s="137">
        <v>0.06</v>
      </c>
      <c r="N131" s="242"/>
      <c r="O131" s="243"/>
      <c r="P131" s="243"/>
      <c r="Q131" s="243"/>
      <c r="R131" s="243"/>
      <c r="S131" s="243"/>
      <c r="T131" s="243"/>
      <c r="U131" s="243"/>
      <c r="V131" s="243"/>
      <c r="W131" s="243"/>
      <c r="X131" s="244"/>
    </row>
    <row r="132" spans="2:24" x14ac:dyDescent="0.2">
      <c r="B132" s="182" t="s">
        <v>70</v>
      </c>
      <c r="C132" s="130">
        <v>0.1497</v>
      </c>
      <c r="D132" s="332" t="s">
        <v>203</v>
      </c>
      <c r="E132" s="331" t="s">
        <v>203</v>
      </c>
      <c r="F132" s="133">
        <v>0.15</v>
      </c>
      <c r="G132" s="133">
        <v>0.15</v>
      </c>
      <c r="H132" s="134" t="s">
        <v>173</v>
      </c>
      <c r="I132" s="168">
        <f>F132+5%</f>
        <v>0.2</v>
      </c>
      <c r="J132" s="168">
        <f>F132-5%</f>
        <v>9.9999999999999992E-2</v>
      </c>
      <c r="K132" s="297" t="s">
        <v>78</v>
      </c>
      <c r="L132" s="137">
        <v>0.05</v>
      </c>
      <c r="N132" s="242"/>
      <c r="O132" s="243"/>
      <c r="P132" s="243"/>
      <c r="Q132" s="243"/>
      <c r="R132" s="243"/>
      <c r="S132" s="243"/>
      <c r="T132" s="243"/>
      <c r="U132" s="243"/>
      <c r="V132" s="243"/>
      <c r="W132" s="243"/>
      <c r="X132" s="244"/>
    </row>
    <row r="133" spans="2:24" x14ac:dyDescent="0.2">
      <c r="B133" s="182" t="s">
        <v>175</v>
      </c>
      <c r="C133" s="140">
        <f>SUM(C129:C132)</f>
        <v>1.3713</v>
      </c>
      <c r="D133" s="333" t="s">
        <v>203</v>
      </c>
      <c r="E133" s="334" t="s">
        <v>203</v>
      </c>
      <c r="F133" s="143">
        <v>1</v>
      </c>
      <c r="G133" s="143">
        <f>SUM(G129:G132)</f>
        <v>1.48</v>
      </c>
      <c r="H133" s="184" t="s">
        <v>203</v>
      </c>
      <c r="I133" s="184" t="s">
        <v>203</v>
      </c>
      <c r="J133" s="184" t="s">
        <v>203</v>
      </c>
      <c r="K133" s="302" t="s">
        <v>203</v>
      </c>
      <c r="N133" s="242"/>
      <c r="O133" s="243"/>
      <c r="P133" s="243"/>
      <c r="Q133" s="243"/>
      <c r="R133" s="243"/>
      <c r="S133" s="243"/>
      <c r="T133" s="243"/>
      <c r="U133" s="243"/>
      <c r="V133" s="243"/>
      <c r="W133" s="243"/>
      <c r="X133" s="244"/>
    </row>
    <row r="134" spans="2:24" ht="13.5" thickBot="1" x14ac:dyDescent="0.25">
      <c r="B134" s="185" t="s">
        <v>176</v>
      </c>
      <c r="C134" s="186">
        <v>0.2354</v>
      </c>
      <c r="D134" s="335" t="s">
        <v>203</v>
      </c>
      <c r="E134" s="336" t="s">
        <v>203</v>
      </c>
      <c r="F134" s="189">
        <v>0.24</v>
      </c>
      <c r="G134" s="189">
        <v>0.24</v>
      </c>
      <c r="H134" s="299" t="s">
        <v>171</v>
      </c>
      <c r="I134" s="300">
        <f t="shared" ref="I134" si="40">F134+6%</f>
        <v>0.3</v>
      </c>
      <c r="J134" s="300">
        <f t="shared" ref="J134" si="41">F134-6%</f>
        <v>0.18</v>
      </c>
      <c r="K134" s="301" t="s">
        <v>79</v>
      </c>
      <c r="L134" s="137">
        <v>0.06</v>
      </c>
      <c r="N134" s="245"/>
      <c r="O134" s="246"/>
      <c r="P134" s="246"/>
      <c r="Q134" s="246"/>
      <c r="R134" s="246"/>
      <c r="S134" s="246"/>
      <c r="T134" s="246"/>
      <c r="U134" s="246"/>
      <c r="V134" s="246"/>
      <c r="W134" s="246"/>
      <c r="X134" s="247"/>
    </row>
    <row r="135" spans="2:24" ht="28.5" hidden="1" x14ac:dyDescent="0.2">
      <c r="B135" s="54" t="s">
        <v>187</v>
      </c>
      <c r="C135" s="172">
        <v>1.5E-3</v>
      </c>
    </row>
    <row r="137" spans="2:24" ht="13.5" thickBot="1" x14ac:dyDescent="0.25"/>
    <row r="138" spans="2:24" ht="13.5" thickBot="1" x14ac:dyDescent="0.25">
      <c r="B138" s="122" t="s">
        <v>182</v>
      </c>
      <c r="C138" s="248" t="s">
        <v>230</v>
      </c>
      <c r="D138" s="249"/>
      <c r="E138" s="250"/>
    </row>
    <row r="139" spans="2:24" ht="26.25" thickBot="1" x14ac:dyDescent="0.25">
      <c r="B139" s="174" t="s">
        <v>161</v>
      </c>
      <c r="C139" s="175" t="s">
        <v>182</v>
      </c>
      <c r="D139" s="192" t="s">
        <v>203</v>
      </c>
      <c r="E139" s="330" t="s">
        <v>236</v>
      </c>
      <c r="F139" s="175" t="s">
        <v>165</v>
      </c>
      <c r="G139" s="175" t="s">
        <v>228</v>
      </c>
      <c r="H139" s="200" t="s">
        <v>166</v>
      </c>
      <c r="I139" s="176" t="s">
        <v>167</v>
      </c>
      <c r="J139" s="192" t="s">
        <v>237</v>
      </c>
      <c r="K139" s="298" t="s">
        <v>168</v>
      </c>
      <c r="N139" s="251" t="s">
        <v>169</v>
      </c>
      <c r="O139" s="252"/>
      <c r="P139" s="252"/>
      <c r="Q139" s="252"/>
      <c r="R139" s="252"/>
      <c r="S139" s="252"/>
      <c r="T139" s="252"/>
      <c r="U139" s="252"/>
      <c r="V139" s="252"/>
      <c r="W139" s="252"/>
      <c r="X139" s="253"/>
    </row>
    <row r="140" spans="2:24" ht="25.5" x14ac:dyDescent="0.2">
      <c r="B140" s="179" t="s">
        <v>170</v>
      </c>
      <c r="C140" s="130">
        <v>0.17080000000000001</v>
      </c>
      <c r="D140" s="332" t="s">
        <v>203</v>
      </c>
      <c r="E140" s="331" t="s">
        <v>203</v>
      </c>
      <c r="F140" s="133">
        <v>0.17</v>
      </c>
      <c r="G140" s="133">
        <v>0.2</v>
      </c>
      <c r="H140" s="134" t="s">
        <v>171</v>
      </c>
      <c r="I140" s="135">
        <f>G140+6%</f>
        <v>0.26</v>
      </c>
      <c r="J140" s="135">
        <f>G140-6%</f>
        <v>0.14000000000000001</v>
      </c>
      <c r="K140" s="296" t="s">
        <v>183</v>
      </c>
      <c r="L140" s="137">
        <v>0.06</v>
      </c>
      <c r="N140" s="239" t="s">
        <v>54</v>
      </c>
      <c r="O140" s="240"/>
      <c r="P140" s="240"/>
      <c r="Q140" s="240"/>
      <c r="R140" s="240"/>
      <c r="S140" s="240"/>
      <c r="T140" s="240"/>
      <c r="U140" s="240"/>
      <c r="V140" s="240"/>
      <c r="W140" s="240"/>
      <c r="X140" s="241"/>
    </row>
    <row r="141" spans="2:24" x14ac:dyDescent="0.2">
      <c r="B141" s="182" t="s">
        <v>172</v>
      </c>
      <c r="C141" s="130">
        <v>0.25990000000000002</v>
      </c>
      <c r="D141" s="332" t="s">
        <v>203</v>
      </c>
      <c r="E141" s="331" t="s">
        <v>203</v>
      </c>
      <c r="F141" s="133">
        <v>0.26</v>
      </c>
      <c r="G141" s="133">
        <v>0.25</v>
      </c>
      <c r="H141" s="134" t="s">
        <v>173</v>
      </c>
      <c r="I141" s="135">
        <f>G141+5%</f>
        <v>0.3</v>
      </c>
      <c r="J141" s="135">
        <f>G141-5%</f>
        <v>0.2</v>
      </c>
      <c r="K141" s="297" t="s">
        <v>184</v>
      </c>
      <c r="L141" s="137">
        <v>0.05</v>
      </c>
      <c r="N141" s="242"/>
      <c r="O141" s="243"/>
      <c r="P141" s="243"/>
      <c r="Q141" s="243"/>
      <c r="R141" s="243"/>
      <c r="S141" s="243"/>
      <c r="T141" s="243"/>
      <c r="U141" s="243"/>
      <c r="V141" s="243"/>
      <c r="W141" s="243"/>
      <c r="X141" s="244"/>
    </row>
    <row r="142" spans="2:24" ht="25.5" x14ac:dyDescent="0.2">
      <c r="B142" s="179" t="s">
        <v>174</v>
      </c>
      <c r="C142" s="130">
        <v>0.33689999999999998</v>
      </c>
      <c r="D142" s="332" t="s">
        <v>203</v>
      </c>
      <c r="E142" s="331" t="s">
        <v>203</v>
      </c>
      <c r="F142" s="133">
        <v>0.34</v>
      </c>
      <c r="G142" s="133">
        <v>0.34</v>
      </c>
      <c r="H142" s="134" t="s">
        <v>171</v>
      </c>
      <c r="I142" s="135">
        <f>G142+6%</f>
        <v>0.4</v>
      </c>
      <c r="J142" s="135">
        <f>G142-6%</f>
        <v>0.28000000000000003</v>
      </c>
      <c r="K142" s="297" t="s">
        <v>184</v>
      </c>
      <c r="L142" s="137">
        <v>0.06</v>
      </c>
      <c r="N142" s="242"/>
      <c r="O142" s="243"/>
      <c r="P142" s="243"/>
      <c r="Q142" s="243"/>
      <c r="R142" s="243"/>
      <c r="S142" s="243"/>
      <c r="T142" s="243"/>
      <c r="U142" s="243"/>
      <c r="V142" s="243"/>
      <c r="W142" s="243"/>
      <c r="X142" s="244"/>
    </row>
    <row r="143" spans="2:24" x14ac:dyDescent="0.2">
      <c r="B143" s="182" t="s">
        <v>70</v>
      </c>
      <c r="C143" s="130">
        <v>0.23269999999999999</v>
      </c>
      <c r="D143" s="332" t="s">
        <v>203</v>
      </c>
      <c r="E143" s="331" t="s">
        <v>203</v>
      </c>
      <c r="F143" s="133">
        <v>0.15</v>
      </c>
      <c r="G143" s="133">
        <v>0.21</v>
      </c>
      <c r="H143" s="134" t="s">
        <v>173</v>
      </c>
      <c r="I143" s="168">
        <f>G143+5%</f>
        <v>0.26</v>
      </c>
      <c r="J143" s="168">
        <f>G143-5%</f>
        <v>0.15999999999999998</v>
      </c>
      <c r="K143" s="297" t="s">
        <v>78</v>
      </c>
      <c r="L143" s="137">
        <v>0.05</v>
      </c>
      <c r="N143" s="242"/>
      <c r="O143" s="243"/>
      <c r="P143" s="243"/>
      <c r="Q143" s="243"/>
      <c r="R143" s="243"/>
      <c r="S143" s="243"/>
      <c r="T143" s="243"/>
      <c r="U143" s="243"/>
      <c r="V143" s="243"/>
      <c r="W143" s="243"/>
      <c r="X143" s="244"/>
    </row>
    <row r="144" spans="2:24" x14ac:dyDescent="0.2">
      <c r="B144" s="182" t="s">
        <v>175</v>
      </c>
      <c r="C144" s="140">
        <f>SUM(C140:C143)</f>
        <v>1.0003</v>
      </c>
      <c r="D144" s="333" t="s">
        <v>203</v>
      </c>
      <c r="E144" s="334" t="s">
        <v>203</v>
      </c>
      <c r="F144" s="143">
        <v>1</v>
      </c>
      <c r="G144" s="143">
        <f>SUM(G140:G143)</f>
        <v>1</v>
      </c>
      <c r="H144" s="184" t="s">
        <v>203</v>
      </c>
      <c r="I144" s="184" t="s">
        <v>203</v>
      </c>
      <c r="J144" s="184" t="s">
        <v>203</v>
      </c>
      <c r="K144" s="302" t="s">
        <v>203</v>
      </c>
      <c r="N144" s="242"/>
      <c r="O144" s="243"/>
      <c r="P144" s="243"/>
      <c r="Q144" s="243"/>
      <c r="R144" s="243"/>
      <c r="S144" s="243"/>
      <c r="T144" s="243"/>
      <c r="U144" s="243"/>
      <c r="V144" s="243"/>
      <c r="W144" s="243"/>
      <c r="X144" s="244"/>
    </row>
    <row r="145" spans="2:24" ht="13.5" thickBot="1" x14ac:dyDescent="0.25">
      <c r="B145" s="185" t="s">
        <v>176</v>
      </c>
      <c r="C145" s="186">
        <v>0.81200000000000006</v>
      </c>
      <c r="D145" s="335" t="s">
        <v>203</v>
      </c>
      <c r="E145" s="336" t="s">
        <v>203</v>
      </c>
      <c r="F145" s="189">
        <v>0.81</v>
      </c>
      <c r="G145" s="189">
        <v>0.81</v>
      </c>
      <c r="H145" s="299" t="s">
        <v>171</v>
      </c>
      <c r="I145" s="300">
        <f t="shared" ref="I145" si="42">F145+6%</f>
        <v>0.87000000000000011</v>
      </c>
      <c r="J145" s="300">
        <f t="shared" ref="J145" si="43">F145-6%</f>
        <v>0.75</v>
      </c>
      <c r="K145" s="301" t="s">
        <v>79</v>
      </c>
      <c r="L145" s="137">
        <v>0.06</v>
      </c>
      <c r="N145" s="245"/>
      <c r="O145" s="246"/>
      <c r="P145" s="246"/>
      <c r="Q145" s="246"/>
      <c r="R145" s="246"/>
      <c r="S145" s="246"/>
      <c r="T145" s="246"/>
      <c r="U145" s="246"/>
      <c r="V145" s="246"/>
      <c r="W145" s="246"/>
      <c r="X145" s="247"/>
    </row>
    <row r="146" spans="2:24" ht="28.5" hidden="1" x14ac:dyDescent="0.2">
      <c r="B146" s="54" t="s">
        <v>187</v>
      </c>
      <c r="C146" s="171">
        <v>2.5000000000000001E-3</v>
      </c>
    </row>
    <row r="10000" spans="52:52" x14ac:dyDescent="0.2">
      <c r="AZ10000" s="83">
        <v>11</v>
      </c>
    </row>
  </sheetData>
  <mergeCells count="36">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N139:X139"/>
    <mergeCell ref="B2:J2"/>
    <mergeCell ref="I112:J112"/>
    <mergeCell ref="N112:X112"/>
    <mergeCell ref="N113:X123"/>
    <mergeCell ref="C127:E127"/>
    <mergeCell ref="C55:E55"/>
    <mergeCell ref="N56:X56"/>
    <mergeCell ref="N57:X62"/>
    <mergeCell ref="C111:E111"/>
  </mergeCells>
  <pageMargins left="0.7" right="0.7" top="0.75" bottom="0.75" header="0.3" footer="0.3"/>
  <pageSetup paperSize="9" orientation="landscape" r:id="rId1"/>
  <tableParts count="10">
    <tablePart r:id="rId2"/>
    <tablePart r:id="rId3"/>
    <tablePart r:id="rId4"/>
    <tablePart r:id="rId5"/>
    <tablePart r:id="rId6"/>
    <tablePart r:id="rId7"/>
    <tablePart r:id="rId8"/>
    <tablePart r:id="rId9"/>
    <tablePart r:id="rId10"/>
    <tablePart r:id="rId1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zoomScale="85" zoomScaleNormal="85" workbookViewId="0">
      <selection activeCell="B50" sqref="B50:K55"/>
    </sheetView>
  </sheetViews>
  <sheetFormatPr defaultColWidth="9" defaultRowHeight="12.75" x14ac:dyDescent="0.2"/>
  <cols>
    <col min="1" max="1" width="9" style="83"/>
    <col min="2" max="2" width="26.625" style="121" customWidth="1"/>
    <col min="3" max="5" width="17.75" style="83" hidden="1" customWidth="1"/>
    <col min="6" max="6" width="12.75" style="83" hidden="1" customWidth="1"/>
    <col min="7" max="7" width="22.625" style="83" customWidth="1"/>
    <col min="8" max="8" width="10.125" style="83" customWidth="1"/>
    <col min="9" max="9" width="23" style="83" customWidth="1"/>
    <col min="10" max="10" width="12.125" style="83" customWidth="1"/>
    <col min="11" max="11" width="25.375" style="83" customWidth="1"/>
    <col min="12" max="12" width="9" style="83" customWidth="1"/>
    <col min="13" max="22" width="0" style="83" hidden="1" customWidth="1"/>
    <col min="23" max="23" width="17" style="83" hidden="1" customWidth="1"/>
    <col min="24" max="24" width="0" style="83" hidden="1" customWidth="1"/>
    <col min="25" max="16384" width="9" style="83"/>
  </cols>
  <sheetData>
    <row r="1" spans="2:24" ht="19.5" x14ac:dyDescent="0.2">
      <c r="B1" s="238" t="s">
        <v>185</v>
      </c>
      <c r="C1" s="238"/>
      <c r="D1" s="238"/>
      <c r="E1" s="238"/>
      <c r="F1" s="238"/>
      <c r="G1" s="238"/>
      <c r="H1" s="238"/>
      <c r="I1" s="238"/>
      <c r="J1" s="238"/>
    </row>
    <row r="2" spans="2:24" ht="19.5" x14ac:dyDescent="0.2">
      <c r="B2" s="238" t="s">
        <v>210</v>
      </c>
      <c r="C2" s="238"/>
      <c r="D2" s="238"/>
      <c r="E2" s="238"/>
      <c r="F2" s="238"/>
      <c r="G2" s="238"/>
      <c r="H2" s="238"/>
      <c r="I2" s="238"/>
      <c r="J2" s="238"/>
    </row>
    <row r="3" spans="2:24" ht="13.5" thickBot="1" x14ac:dyDescent="0.25"/>
    <row r="4" spans="2:24" customFormat="1" ht="15" thickBot="1" x14ac:dyDescent="0.25">
      <c r="B4" s="122" t="s">
        <v>100</v>
      </c>
      <c r="C4" s="248" t="s">
        <v>230</v>
      </c>
      <c r="D4" s="249"/>
      <c r="E4" s="250"/>
      <c r="F4" s="83"/>
      <c r="G4" s="83"/>
      <c r="H4" s="83"/>
      <c r="I4" s="83"/>
      <c r="J4" s="83"/>
      <c r="K4" s="83"/>
      <c r="L4" s="83"/>
      <c r="M4" s="83"/>
      <c r="N4" s="83"/>
      <c r="O4" s="83"/>
      <c r="P4" s="83"/>
      <c r="Q4" s="83"/>
      <c r="R4" s="83"/>
      <c r="S4" s="83"/>
      <c r="T4" s="83"/>
      <c r="U4" s="83"/>
      <c r="V4" s="83"/>
      <c r="W4" s="83"/>
      <c r="X4" s="83"/>
    </row>
    <row r="5" spans="2:24" customFormat="1" ht="26.25" customHeight="1" thickBot="1" x14ac:dyDescent="0.25">
      <c r="B5" s="174" t="s">
        <v>161</v>
      </c>
      <c r="C5" s="175" t="s">
        <v>220</v>
      </c>
      <c r="D5" s="176" t="s">
        <v>221</v>
      </c>
      <c r="E5" s="177" t="s">
        <v>222</v>
      </c>
      <c r="F5" s="175" t="s">
        <v>165</v>
      </c>
      <c r="G5" s="175" t="s">
        <v>228</v>
      </c>
      <c r="H5" s="200" t="s">
        <v>166</v>
      </c>
      <c r="I5" s="176" t="s">
        <v>167</v>
      </c>
      <c r="J5" s="192" t="s">
        <v>234</v>
      </c>
      <c r="K5" s="298" t="s">
        <v>168</v>
      </c>
      <c r="L5" s="83"/>
      <c r="M5" s="83"/>
      <c r="N5" s="251" t="s">
        <v>169</v>
      </c>
      <c r="O5" s="252"/>
      <c r="P5" s="252"/>
      <c r="Q5" s="252"/>
      <c r="R5" s="252"/>
      <c r="S5" s="252"/>
      <c r="T5" s="252"/>
      <c r="U5" s="252"/>
      <c r="V5" s="252"/>
      <c r="W5" s="252"/>
      <c r="X5" s="253"/>
    </row>
    <row r="6" spans="2:24" customFormat="1" ht="25.5" x14ac:dyDescent="0.2">
      <c r="B6" s="179" t="s">
        <v>170</v>
      </c>
      <c r="C6" s="130">
        <v>0.39019999999999999</v>
      </c>
      <c r="D6" s="205" t="s">
        <v>231</v>
      </c>
      <c r="E6" s="331" t="s">
        <v>203</v>
      </c>
      <c r="F6" s="133">
        <v>0.43</v>
      </c>
      <c r="G6" s="133">
        <v>0.43</v>
      </c>
      <c r="H6" s="134" t="s">
        <v>171</v>
      </c>
      <c r="I6" s="135">
        <f>G6+6%</f>
        <v>0.49</v>
      </c>
      <c r="J6" s="135">
        <f>G6-6%</f>
        <v>0.37</v>
      </c>
      <c r="K6" s="296" t="s">
        <v>213</v>
      </c>
      <c r="L6" s="137"/>
      <c r="M6" s="83"/>
      <c r="N6" s="239" t="s">
        <v>179</v>
      </c>
      <c r="O6" s="240"/>
      <c r="P6" s="240"/>
      <c r="Q6" s="240"/>
      <c r="R6" s="240"/>
      <c r="S6" s="240"/>
      <c r="T6" s="240"/>
      <c r="U6" s="240"/>
      <c r="V6" s="240"/>
      <c r="W6" s="240"/>
      <c r="X6" s="241"/>
    </row>
    <row r="7" spans="2:24" customFormat="1" ht="14.25" x14ac:dyDescent="0.2">
      <c r="B7" s="182" t="s">
        <v>172</v>
      </c>
      <c r="C7" s="130">
        <v>0.1933</v>
      </c>
      <c r="D7" s="332" t="s">
        <v>203</v>
      </c>
      <c r="E7" s="331" t="s">
        <v>203</v>
      </c>
      <c r="F7" s="133">
        <v>0.19</v>
      </c>
      <c r="G7" s="133">
        <v>0.19</v>
      </c>
      <c r="H7" s="134" t="s">
        <v>173</v>
      </c>
      <c r="I7" s="135">
        <f>G7+5%</f>
        <v>0.24</v>
      </c>
      <c r="J7" s="135">
        <f>G7-5%</f>
        <v>0.14000000000000001</v>
      </c>
      <c r="K7" s="296" t="s">
        <v>214</v>
      </c>
      <c r="L7" s="137"/>
      <c r="M7" s="83"/>
      <c r="N7" s="242"/>
      <c r="O7" s="243"/>
      <c r="P7" s="243"/>
      <c r="Q7" s="243"/>
      <c r="R7" s="243"/>
      <c r="S7" s="243"/>
      <c r="T7" s="243"/>
      <c r="U7" s="243"/>
      <c r="V7" s="243"/>
      <c r="W7" s="243"/>
      <c r="X7" s="244"/>
    </row>
    <row r="8" spans="2:24" customFormat="1" ht="25.5" x14ac:dyDescent="0.2">
      <c r="B8" s="179" t="s">
        <v>174</v>
      </c>
      <c r="C8" s="130">
        <v>0.37109999999999999</v>
      </c>
      <c r="D8" s="332" t="s">
        <v>203</v>
      </c>
      <c r="E8" s="331" t="s">
        <v>203</v>
      </c>
      <c r="F8" s="133">
        <v>0.33</v>
      </c>
      <c r="G8" s="133">
        <v>0.33</v>
      </c>
      <c r="H8" s="134" t="s">
        <v>171</v>
      </c>
      <c r="I8" s="135">
        <f>G8+6%</f>
        <v>0.39</v>
      </c>
      <c r="J8" s="135">
        <f>G8-6%</f>
        <v>0.27</v>
      </c>
      <c r="K8" s="296" t="s">
        <v>215</v>
      </c>
      <c r="L8" s="137"/>
      <c r="M8" s="83"/>
      <c r="N8" s="242"/>
      <c r="O8" s="243"/>
      <c r="P8" s="243"/>
      <c r="Q8" s="243"/>
      <c r="R8" s="243"/>
      <c r="S8" s="243"/>
      <c r="T8" s="243"/>
      <c r="U8" s="243"/>
      <c r="V8" s="243"/>
      <c r="W8" s="243"/>
      <c r="X8" s="244"/>
    </row>
    <row r="9" spans="2:24" customFormat="1" ht="14.25" x14ac:dyDescent="0.2">
      <c r="B9" s="182" t="s">
        <v>70</v>
      </c>
      <c r="C9" s="130">
        <v>4.5400000000000003E-2</v>
      </c>
      <c r="D9" s="332" t="s">
        <v>203</v>
      </c>
      <c r="E9" s="331" t="s">
        <v>203</v>
      </c>
      <c r="F9" s="133">
        <v>0.05</v>
      </c>
      <c r="G9" s="133">
        <v>0.05</v>
      </c>
      <c r="H9" s="134" t="s">
        <v>173</v>
      </c>
      <c r="I9" s="168">
        <f>F9+5%</f>
        <v>0.1</v>
      </c>
      <c r="J9" s="168">
        <f>F9-5%</f>
        <v>0</v>
      </c>
      <c r="K9" s="297" t="s">
        <v>78</v>
      </c>
      <c r="L9" s="137"/>
      <c r="M9" s="83"/>
      <c r="N9" s="242"/>
      <c r="O9" s="243"/>
      <c r="P9" s="243"/>
      <c r="Q9" s="243"/>
      <c r="R9" s="243"/>
      <c r="S9" s="243"/>
      <c r="T9" s="243"/>
      <c r="U9" s="243"/>
      <c r="V9" s="243"/>
      <c r="W9" s="243"/>
      <c r="X9" s="244"/>
    </row>
    <row r="10" spans="2:24" customFormat="1" ht="14.25" x14ac:dyDescent="0.2">
      <c r="B10" s="182" t="s">
        <v>175</v>
      </c>
      <c r="C10" s="140">
        <f>SUM(C6:C9)</f>
        <v>1</v>
      </c>
      <c r="D10" s="333" t="s">
        <v>203</v>
      </c>
      <c r="E10" s="334" t="s">
        <v>203</v>
      </c>
      <c r="F10" s="143">
        <v>1</v>
      </c>
      <c r="G10" s="143">
        <f>SUM(G6:G9)</f>
        <v>1</v>
      </c>
      <c r="H10" s="184" t="s">
        <v>203</v>
      </c>
      <c r="I10" s="184" t="s">
        <v>203</v>
      </c>
      <c r="J10" s="184" t="s">
        <v>203</v>
      </c>
      <c r="K10" s="302" t="s">
        <v>203</v>
      </c>
      <c r="L10" s="83"/>
      <c r="M10" s="83"/>
      <c r="N10" s="242"/>
      <c r="O10" s="243"/>
      <c r="P10" s="243"/>
      <c r="Q10" s="243"/>
      <c r="R10" s="243"/>
      <c r="S10" s="243"/>
      <c r="T10" s="243"/>
      <c r="U10" s="243"/>
      <c r="V10" s="243"/>
      <c r="W10" s="243"/>
      <c r="X10" s="244"/>
    </row>
    <row r="11" spans="2:24" customFormat="1" ht="15" thickBot="1" x14ac:dyDescent="0.25">
      <c r="B11" s="185" t="s">
        <v>176</v>
      </c>
      <c r="C11" s="186">
        <v>0.27279999999999999</v>
      </c>
      <c r="D11" s="335" t="s">
        <v>203</v>
      </c>
      <c r="E11" s="336" t="s">
        <v>203</v>
      </c>
      <c r="F11" s="189">
        <v>0.27</v>
      </c>
      <c r="G11" s="189">
        <v>0.94</v>
      </c>
      <c r="H11" s="299" t="s">
        <v>171</v>
      </c>
      <c r="I11" s="300">
        <f>G11+6%</f>
        <v>1</v>
      </c>
      <c r="J11" s="300">
        <f>G11-6%</f>
        <v>0.87999999999999989</v>
      </c>
      <c r="K11" s="301" t="s">
        <v>79</v>
      </c>
      <c r="L11" s="137"/>
      <c r="M11" s="83"/>
      <c r="N11" s="245"/>
      <c r="O11" s="246"/>
      <c r="P11" s="246"/>
      <c r="Q11" s="246"/>
      <c r="R11" s="246"/>
      <c r="S11" s="246"/>
      <c r="T11" s="246"/>
      <c r="U11" s="246"/>
      <c r="V11" s="246"/>
      <c r="W11" s="246"/>
      <c r="X11" s="247"/>
    </row>
    <row r="12" spans="2:24" customFormat="1" ht="28.5" hidden="1" x14ac:dyDescent="0.2">
      <c r="B12" s="54" t="s">
        <v>187</v>
      </c>
      <c r="C12" s="172">
        <v>1.5E-3</v>
      </c>
      <c r="D12" s="202" t="s">
        <v>203</v>
      </c>
      <c r="E12" s="202" t="s">
        <v>203</v>
      </c>
      <c r="F12" s="201"/>
      <c r="G12" s="202" t="s">
        <v>203</v>
      </c>
      <c r="H12" s="202" t="s">
        <v>203</v>
      </c>
      <c r="I12" s="202" t="s">
        <v>203</v>
      </c>
      <c r="J12" s="202" t="s">
        <v>203</v>
      </c>
      <c r="K12" s="202" t="s">
        <v>203</v>
      </c>
    </row>
    <row r="13" spans="2:24" customFormat="1" ht="14.25" x14ac:dyDescent="0.2">
      <c r="B13" s="32"/>
      <c r="C13" s="172"/>
      <c r="D13" s="202"/>
      <c r="E13" s="202"/>
      <c r="F13" s="201"/>
      <c r="G13" s="202"/>
      <c r="H13" s="202"/>
      <c r="I13" s="202"/>
      <c r="J13" s="202"/>
      <c r="K13" s="202"/>
    </row>
    <row r="14" spans="2:24" customFormat="1" ht="15" thickBot="1" x14ac:dyDescent="0.25">
      <c r="B14" s="32"/>
      <c r="C14" s="83"/>
      <c r="D14" s="83"/>
      <c r="E14" s="83"/>
      <c r="F14" s="83"/>
      <c r="G14" s="83"/>
      <c r="H14" s="83"/>
      <c r="I14" s="83"/>
      <c r="J14" s="83"/>
      <c r="K14" s="83"/>
    </row>
    <row r="15" spans="2:24" customFormat="1" ht="15" thickBot="1" x14ac:dyDescent="0.25">
      <c r="B15" s="122" t="s">
        <v>212</v>
      </c>
      <c r="C15" s="248" t="s">
        <v>230</v>
      </c>
      <c r="D15" s="249"/>
      <c r="E15" s="250"/>
      <c r="F15" s="83"/>
      <c r="G15" s="83"/>
      <c r="H15" s="83"/>
      <c r="I15" s="83"/>
      <c r="J15" s="83"/>
      <c r="K15" s="83"/>
    </row>
    <row r="16" spans="2:24" customFormat="1" ht="26.25" thickBot="1" x14ac:dyDescent="0.25">
      <c r="B16" s="174" t="s">
        <v>161</v>
      </c>
      <c r="C16" s="175" t="s">
        <v>220</v>
      </c>
      <c r="D16" s="176" t="s">
        <v>221</v>
      </c>
      <c r="E16" s="177" t="s">
        <v>222</v>
      </c>
      <c r="F16" s="175" t="s">
        <v>165</v>
      </c>
      <c r="G16" s="175" t="s">
        <v>228</v>
      </c>
      <c r="H16" s="200" t="s">
        <v>166</v>
      </c>
      <c r="I16" s="176" t="s">
        <v>167</v>
      </c>
      <c r="J16" s="192" t="s">
        <v>203</v>
      </c>
      <c r="K16" s="298" t="s">
        <v>168</v>
      </c>
      <c r="M16" s="251" t="s">
        <v>169</v>
      </c>
      <c r="N16" s="252"/>
      <c r="O16" s="252"/>
      <c r="P16" s="252"/>
      <c r="Q16" s="252"/>
      <c r="R16" s="252"/>
      <c r="S16" s="252"/>
      <c r="T16" s="252"/>
      <c r="U16" s="252"/>
      <c r="V16" s="252"/>
      <c r="W16" s="253"/>
    </row>
    <row r="17" spans="2:23" customFormat="1" ht="25.5" x14ac:dyDescent="0.2">
      <c r="B17" s="179" t="s">
        <v>170</v>
      </c>
      <c r="C17" s="205" t="s">
        <v>231</v>
      </c>
      <c r="D17" s="205" t="s">
        <v>231</v>
      </c>
      <c r="E17" s="205" t="s">
        <v>231</v>
      </c>
      <c r="F17" s="133">
        <v>0.94</v>
      </c>
      <c r="G17" s="133">
        <v>0.94</v>
      </c>
      <c r="H17" s="134" t="s">
        <v>171</v>
      </c>
      <c r="I17" s="135">
        <f>F17+6%</f>
        <v>1</v>
      </c>
      <c r="J17" s="135">
        <f>F17-6%</f>
        <v>0.87999999999999989</v>
      </c>
      <c r="K17" s="296" t="s">
        <v>213</v>
      </c>
      <c r="M17" s="239" t="s">
        <v>218</v>
      </c>
      <c r="N17" s="240"/>
      <c r="O17" s="240"/>
      <c r="P17" s="240"/>
      <c r="Q17" s="240"/>
      <c r="R17" s="240"/>
      <c r="S17" s="240"/>
      <c r="T17" s="240"/>
      <c r="U17" s="240"/>
      <c r="V17" s="240"/>
      <c r="W17" s="241"/>
    </row>
    <row r="18" spans="2:23" customFormat="1" ht="14.25" x14ac:dyDescent="0.2">
      <c r="B18" s="182" t="s">
        <v>172</v>
      </c>
      <c r="C18" s="319" t="s">
        <v>203</v>
      </c>
      <c r="D18" s="322" t="s">
        <v>203</v>
      </c>
      <c r="E18" s="323" t="s">
        <v>203</v>
      </c>
      <c r="F18" s="133">
        <v>0.05</v>
      </c>
      <c r="G18" s="133">
        <v>0.05</v>
      </c>
      <c r="H18" s="134" t="s">
        <v>173</v>
      </c>
      <c r="I18" s="135">
        <f>G18+5%</f>
        <v>0.1</v>
      </c>
      <c r="J18" s="135">
        <f>G18-5%</f>
        <v>0</v>
      </c>
      <c r="K18" s="297" t="s">
        <v>73</v>
      </c>
      <c r="M18" s="242"/>
      <c r="N18" s="243"/>
      <c r="O18" s="243"/>
      <c r="P18" s="243"/>
      <c r="Q18" s="243"/>
      <c r="R18" s="243"/>
      <c r="S18" s="243"/>
      <c r="T18" s="243"/>
      <c r="U18" s="243"/>
      <c r="V18" s="243"/>
      <c r="W18" s="244"/>
    </row>
    <row r="19" spans="2:23" customFormat="1" ht="25.5" x14ac:dyDescent="0.2">
      <c r="B19" s="179" t="s">
        <v>174</v>
      </c>
      <c r="C19" s="319" t="s">
        <v>203</v>
      </c>
      <c r="D19" s="322" t="s">
        <v>203</v>
      </c>
      <c r="E19" s="323" t="s">
        <v>203</v>
      </c>
      <c r="F19" s="203" t="s">
        <v>203</v>
      </c>
      <c r="G19" s="203" t="s">
        <v>203</v>
      </c>
      <c r="H19" s="134" t="s">
        <v>171</v>
      </c>
      <c r="I19" s="184" t="s">
        <v>203</v>
      </c>
      <c r="J19" s="184" t="s">
        <v>203</v>
      </c>
      <c r="K19" s="302" t="s">
        <v>203</v>
      </c>
      <c r="M19" s="242"/>
      <c r="N19" s="243"/>
      <c r="O19" s="243"/>
      <c r="P19" s="243"/>
      <c r="Q19" s="243"/>
      <c r="R19" s="243"/>
      <c r="S19" s="243"/>
      <c r="T19" s="243"/>
      <c r="U19" s="243"/>
      <c r="V19" s="243"/>
      <c r="W19" s="244"/>
    </row>
    <row r="20" spans="2:23" customFormat="1" ht="14.25" x14ac:dyDescent="0.2">
      <c r="B20" s="182" t="s">
        <v>70</v>
      </c>
      <c r="C20" s="319" t="s">
        <v>203</v>
      </c>
      <c r="D20" s="322" t="s">
        <v>203</v>
      </c>
      <c r="E20" s="323" t="s">
        <v>203</v>
      </c>
      <c r="F20" s="133">
        <v>0.15</v>
      </c>
      <c r="G20" s="133">
        <v>0.15</v>
      </c>
      <c r="H20" s="134" t="s">
        <v>173</v>
      </c>
      <c r="I20" s="168">
        <f>G20+5%</f>
        <v>0.2</v>
      </c>
      <c r="J20" s="168">
        <f>G20-5%</f>
        <v>9.9999999999999992E-2</v>
      </c>
      <c r="K20" s="297" t="s">
        <v>78</v>
      </c>
      <c r="M20" s="242"/>
      <c r="N20" s="243"/>
      <c r="O20" s="243"/>
      <c r="P20" s="243"/>
      <c r="Q20" s="243"/>
      <c r="R20" s="243"/>
      <c r="S20" s="243"/>
      <c r="T20" s="243"/>
      <c r="U20" s="243"/>
      <c r="V20" s="243"/>
      <c r="W20" s="244"/>
    </row>
    <row r="21" spans="2:23" customFormat="1" ht="14.25" x14ac:dyDescent="0.2">
      <c r="B21" s="182" t="s">
        <v>175</v>
      </c>
      <c r="C21" s="320" t="s">
        <v>203</v>
      </c>
      <c r="D21" s="339" t="s">
        <v>203</v>
      </c>
      <c r="E21" s="340" t="s">
        <v>203</v>
      </c>
      <c r="F21" s="143">
        <f>SUM(F17:F20)</f>
        <v>1.1399999999999999</v>
      </c>
      <c r="G21" s="143">
        <f>SUM(G17:G20)</f>
        <v>1.1399999999999999</v>
      </c>
      <c r="H21" s="184" t="s">
        <v>203</v>
      </c>
      <c r="I21" s="184" t="s">
        <v>203</v>
      </c>
      <c r="J21" s="184" t="s">
        <v>203</v>
      </c>
      <c r="K21" s="302" t="s">
        <v>203</v>
      </c>
      <c r="M21" s="242"/>
      <c r="N21" s="243"/>
      <c r="O21" s="243"/>
      <c r="P21" s="243"/>
      <c r="Q21" s="243"/>
      <c r="R21" s="243"/>
      <c r="S21" s="243"/>
      <c r="T21" s="243"/>
      <c r="U21" s="243"/>
      <c r="V21" s="243"/>
      <c r="W21" s="244"/>
    </row>
    <row r="22" spans="2:23" customFormat="1" ht="15" thickBot="1" x14ac:dyDescent="0.25">
      <c r="B22" s="185" t="s">
        <v>176</v>
      </c>
      <c r="C22" s="321" t="s">
        <v>203</v>
      </c>
      <c r="D22" s="325" t="s">
        <v>203</v>
      </c>
      <c r="E22" s="326" t="s">
        <v>203</v>
      </c>
      <c r="F22" s="189">
        <v>0.94</v>
      </c>
      <c r="G22" s="189">
        <v>0.94</v>
      </c>
      <c r="H22" s="299" t="s">
        <v>171</v>
      </c>
      <c r="I22" s="300">
        <f>G22+6%</f>
        <v>1</v>
      </c>
      <c r="J22" s="300">
        <f>G22-6%</f>
        <v>0.87999999999999989</v>
      </c>
      <c r="K22" s="301" t="s">
        <v>79</v>
      </c>
      <c r="M22" s="245"/>
      <c r="N22" s="246"/>
      <c r="O22" s="246"/>
      <c r="P22" s="246"/>
      <c r="Q22" s="246"/>
      <c r="R22" s="246"/>
      <c r="S22" s="246"/>
      <c r="T22" s="246"/>
      <c r="U22" s="246"/>
      <c r="V22" s="246"/>
      <c r="W22" s="247"/>
    </row>
    <row r="23" spans="2:23" customFormat="1" ht="28.5" hidden="1" x14ac:dyDescent="0.2">
      <c r="B23" s="54" t="s">
        <v>187</v>
      </c>
      <c r="C23" s="172">
        <v>1.5E-3</v>
      </c>
      <c r="D23" s="172">
        <v>1.5E-3</v>
      </c>
      <c r="E23" s="172">
        <v>1.5E-3</v>
      </c>
      <c r="F23" s="201"/>
      <c r="G23" s="202" t="s">
        <v>203</v>
      </c>
      <c r="H23" s="202" t="s">
        <v>203</v>
      </c>
      <c r="I23" s="202" t="s">
        <v>203</v>
      </c>
      <c r="J23" s="202" t="s">
        <v>203</v>
      </c>
      <c r="K23" s="202" t="s">
        <v>203</v>
      </c>
    </row>
    <row r="24" spans="2:23" customFormat="1" ht="14.25" x14ac:dyDescent="0.2">
      <c r="B24" s="121"/>
      <c r="C24" s="83"/>
      <c r="D24" s="83"/>
      <c r="E24" s="83"/>
      <c r="F24" s="83"/>
      <c r="G24" s="83"/>
      <c r="H24" s="83"/>
      <c r="I24" s="83"/>
      <c r="J24" s="83"/>
      <c r="K24" s="83"/>
    </row>
    <row r="25" spans="2:23" customFormat="1" ht="15" thickBot="1" x14ac:dyDescent="0.25">
      <c r="B25" s="121"/>
      <c r="C25" s="83"/>
      <c r="D25" s="83"/>
      <c r="E25" s="83"/>
      <c r="F25" s="83"/>
      <c r="G25" s="83"/>
      <c r="H25" s="83"/>
      <c r="I25" s="83"/>
      <c r="J25" s="83"/>
      <c r="K25" s="83"/>
    </row>
    <row r="26" spans="2:23" customFormat="1" ht="15" thickBot="1" x14ac:dyDescent="0.25">
      <c r="B26" s="122" t="s">
        <v>216</v>
      </c>
      <c r="C26" s="248" t="s">
        <v>230</v>
      </c>
      <c r="D26" s="249"/>
      <c r="E26" s="250"/>
      <c r="F26" s="83"/>
      <c r="G26" s="83"/>
      <c r="H26" s="83"/>
      <c r="I26" s="83"/>
      <c r="J26" s="83"/>
      <c r="K26" s="83"/>
    </row>
    <row r="27" spans="2:23" customFormat="1" ht="26.25" thickBot="1" x14ac:dyDescent="0.25">
      <c r="B27" s="174" t="s">
        <v>161</v>
      </c>
      <c r="C27" s="175" t="s">
        <v>220</v>
      </c>
      <c r="D27" s="176" t="s">
        <v>221</v>
      </c>
      <c r="E27" s="177" t="s">
        <v>222</v>
      </c>
      <c r="F27" s="175" t="s">
        <v>165</v>
      </c>
      <c r="G27" s="175" t="s">
        <v>228</v>
      </c>
      <c r="H27" s="200" t="s">
        <v>166</v>
      </c>
      <c r="I27" s="176" t="s">
        <v>167</v>
      </c>
      <c r="J27" s="192" t="s">
        <v>203</v>
      </c>
      <c r="K27" s="298" t="s">
        <v>168</v>
      </c>
      <c r="M27" s="251" t="s">
        <v>169</v>
      </c>
      <c r="N27" s="252"/>
      <c r="O27" s="252"/>
      <c r="P27" s="252"/>
      <c r="Q27" s="252"/>
      <c r="R27" s="252"/>
      <c r="S27" s="252"/>
      <c r="T27" s="252"/>
      <c r="U27" s="252"/>
      <c r="V27" s="252"/>
      <c r="W27" s="253"/>
    </row>
    <row r="28" spans="2:23" customFormat="1" ht="32.25" customHeight="1" x14ac:dyDescent="0.2">
      <c r="B28" s="179" t="s">
        <v>170</v>
      </c>
      <c r="C28" s="205" t="s">
        <v>231</v>
      </c>
      <c r="D28" s="205" t="s">
        <v>231</v>
      </c>
      <c r="E28" s="205" t="s">
        <v>231</v>
      </c>
      <c r="F28" s="203" t="s">
        <v>203</v>
      </c>
      <c r="G28" s="203" t="s">
        <v>203</v>
      </c>
      <c r="H28" s="134" t="s">
        <v>171</v>
      </c>
      <c r="I28" s="184" t="s">
        <v>203</v>
      </c>
      <c r="J28" s="184" t="s">
        <v>203</v>
      </c>
      <c r="K28" s="324" t="s">
        <v>203</v>
      </c>
      <c r="M28" s="239" t="s">
        <v>219</v>
      </c>
      <c r="N28" s="240"/>
      <c r="O28" s="240"/>
      <c r="P28" s="240"/>
      <c r="Q28" s="240"/>
      <c r="R28" s="240"/>
      <c r="S28" s="240"/>
      <c r="T28" s="240"/>
      <c r="U28" s="240"/>
      <c r="V28" s="240"/>
      <c r="W28" s="241"/>
    </row>
    <row r="29" spans="2:23" customFormat="1" ht="14.25" x14ac:dyDescent="0.2">
      <c r="B29" s="182" t="s">
        <v>172</v>
      </c>
      <c r="C29" s="319" t="s">
        <v>203</v>
      </c>
      <c r="D29" s="322" t="s">
        <v>203</v>
      </c>
      <c r="E29" s="323" t="s">
        <v>203</v>
      </c>
      <c r="F29" s="133">
        <v>0.3</v>
      </c>
      <c r="G29" s="133">
        <v>0.3</v>
      </c>
      <c r="H29" s="134" t="s">
        <v>173</v>
      </c>
      <c r="I29" s="168">
        <f>F29+5%</f>
        <v>0.35</v>
      </c>
      <c r="J29" s="168">
        <f>F29-5%</f>
        <v>0.25</v>
      </c>
      <c r="K29" s="296" t="s">
        <v>214</v>
      </c>
      <c r="M29" s="242"/>
      <c r="N29" s="243"/>
      <c r="O29" s="243"/>
      <c r="P29" s="243"/>
      <c r="Q29" s="243"/>
      <c r="R29" s="243"/>
      <c r="S29" s="243"/>
      <c r="T29" s="243"/>
      <c r="U29" s="243"/>
      <c r="V29" s="243"/>
      <c r="W29" s="244"/>
    </row>
    <row r="30" spans="2:23" customFormat="1" ht="25.5" x14ac:dyDescent="0.2">
      <c r="B30" s="179" t="s">
        <v>174</v>
      </c>
      <c r="C30" s="319" t="s">
        <v>203</v>
      </c>
      <c r="D30" s="322" t="s">
        <v>203</v>
      </c>
      <c r="E30" s="323" t="s">
        <v>203</v>
      </c>
      <c r="F30" s="133">
        <v>0.7</v>
      </c>
      <c r="G30" s="133">
        <v>0.7</v>
      </c>
      <c r="H30" s="134" t="s">
        <v>171</v>
      </c>
      <c r="I30" s="135">
        <f>F30+6%</f>
        <v>0.76</v>
      </c>
      <c r="J30" s="135">
        <f>F30-6%</f>
        <v>0.6399999999999999</v>
      </c>
      <c r="K30" s="296" t="s">
        <v>215</v>
      </c>
      <c r="M30" s="242"/>
      <c r="N30" s="243"/>
      <c r="O30" s="243"/>
      <c r="P30" s="243"/>
      <c r="Q30" s="243"/>
      <c r="R30" s="243"/>
      <c r="S30" s="243"/>
      <c r="T30" s="243"/>
      <c r="U30" s="243"/>
      <c r="V30" s="243"/>
      <c r="W30" s="244"/>
    </row>
    <row r="31" spans="2:23" customFormat="1" ht="14.25" x14ac:dyDescent="0.2">
      <c r="B31" s="182" t="s">
        <v>70</v>
      </c>
      <c r="C31" s="319" t="s">
        <v>203</v>
      </c>
      <c r="D31" s="322" t="s">
        <v>203</v>
      </c>
      <c r="E31" s="323" t="s">
        <v>203</v>
      </c>
      <c r="F31" s="133">
        <v>0.15</v>
      </c>
      <c r="G31" s="133">
        <v>0.15</v>
      </c>
      <c r="H31" s="134" t="s">
        <v>173</v>
      </c>
      <c r="I31" s="168">
        <f>F31+5%</f>
        <v>0.2</v>
      </c>
      <c r="J31" s="168">
        <f>F31-5%</f>
        <v>9.9999999999999992E-2</v>
      </c>
      <c r="K31" s="297" t="s">
        <v>78</v>
      </c>
      <c r="M31" s="242"/>
      <c r="N31" s="243"/>
      <c r="O31" s="243"/>
      <c r="P31" s="243"/>
      <c r="Q31" s="243"/>
      <c r="R31" s="243"/>
      <c r="S31" s="243"/>
      <c r="T31" s="243"/>
      <c r="U31" s="243"/>
      <c r="V31" s="243"/>
      <c r="W31" s="244"/>
    </row>
    <row r="32" spans="2:23" customFormat="1" ht="14.25" x14ac:dyDescent="0.2">
      <c r="B32" s="182" t="s">
        <v>175</v>
      </c>
      <c r="C32" s="320" t="s">
        <v>203</v>
      </c>
      <c r="D32" s="339" t="s">
        <v>203</v>
      </c>
      <c r="E32" s="340" t="s">
        <v>203</v>
      </c>
      <c r="F32" s="143">
        <f>SUM(F28:F31)</f>
        <v>1.1499999999999999</v>
      </c>
      <c r="G32" s="212">
        <f>SUM(G28:G31)</f>
        <v>1.1499999999999999</v>
      </c>
      <c r="H32" s="184" t="s">
        <v>203</v>
      </c>
      <c r="I32" s="184" t="s">
        <v>203</v>
      </c>
      <c r="J32" s="184" t="s">
        <v>203</v>
      </c>
      <c r="K32" s="302" t="s">
        <v>203</v>
      </c>
      <c r="M32" s="242"/>
      <c r="N32" s="243"/>
      <c r="O32" s="243"/>
      <c r="P32" s="243"/>
      <c r="Q32" s="243"/>
      <c r="R32" s="243"/>
      <c r="S32" s="243"/>
      <c r="T32" s="243"/>
      <c r="U32" s="243"/>
      <c r="V32" s="243"/>
      <c r="W32" s="244"/>
    </row>
    <row r="33" spans="2:24" customFormat="1" ht="15" thickBot="1" x14ac:dyDescent="0.25">
      <c r="B33" s="185" t="s">
        <v>176</v>
      </c>
      <c r="C33" s="321" t="s">
        <v>203</v>
      </c>
      <c r="D33" s="325" t="s">
        <v>203</v>
      </c>
      <c r="E33" s="326" t="s">
        <v>203</v>
      </c>
      <c r="F33" s="189">
        <v>0.94</v>
      </c>
      <c r="G33" s="189">
        <v>0.94</v>
      </c>
      <c r="H33" s="299" t="s">
        <v>171</v>
      </c>
      <c r="I33" s="300">
        <f>F33+6%</f>
        <v>1</v>
      </c>
      <c r="J33" s="300">
        <f>F33-6%</f>
        <v>0.87999999999999989</v>
      </c>
      <c r="K33" s="301" t="s">
        <v>79</v>
      </c>
      <c r="M33" s="245"/>
      <c r="N33" s="246"/>
      <c r="O33" s="246"/>
      <c r="P33" s="246"/>
      <c r="Q33" s="246"/>
      <c r="R33" s="246"/>
      <c r="S33" s="246"/>
      <c r="T33" s="246"/>
      <c r="U33" s="246"/>
      <c r="V33" s="246"/>
      <c r="W33" s="247"/>
    </row>
    <row r="34" spans="2:24" customFormat="1" ht="28.5" hidden="1" x14ac:dyDescent="0.2">
      <c r="B34" s="54" t="s">
        <v>187</v>
      </c>
      <c r="C34" s="172">
        <v>1.5E-3</v>
      </c>
      <c r="D34" s="172">
        <v>1.5E-3</v>
      </c>
      <c r="E34" s="172">
        <v>1.5E-3</v>
      </c>
      <c r="F34" s="201"/>
      <c r="G34" s="202" t="s">
        <v>203</v>
      </c>
      <c r="H34" s="202" t="s">
        <v>203</v>
      </c>
      <c r="I34" s="202" t="s">
        <v>203</v>
      </c>
      <c r="J34" s="202" t="s">
        <v>203</v>
      </c>
      <c r="K34" s="202" t="s">
        <v>203</v>
      </c>
    </row>
    <row r="35" spans="2:24" customFormat="1" ht="14.25" x14ac:dyDescent="0.2"/>
    <row r="36" spans="2:24" customFormat="1" ht="15" thickBot="1" x14ac:dyDescent="0.25"/>
    <row r="37" spans="2:24" customFormat="1" ht="15" thickBot="1" x14ac:dyDescent="0.25">
      <c r="B37" s="122" t="s">
        <v>211</v>
      </c>
      <c r="C37" s="248" t="s">
        <v>230</v>
      </c>
      <c r="D37" s="249"/>
      <c r="E37" s="250"/>
      <c r="F37" s="83" t="s">
        <v>205</v>
      </c>
      <c r="G37" s="83"/>
      <c r="H37" s="83"/>
      <c r="I37" s="83"/>
      <c r="J37" s="83"/>
      <c r="K37" s="83"/>
    </row>
    <row r="38" spans="2:24" customFormat="1" ht="26.25" thickBot="1" x14ac:dyDescent="0.25">
      <c r="B38" s="174" t="s">
        <v>161</v>
      </c>
      <c r="C38" s="175" t="s">
        <v>220</v>
      </c>
      <c r="D38" s="176" t="s">
        <v>221</v>
      </c>
      <c r="E38" s="177" t="s">
        <v>222</v>
      </c>
      <c r="F38" s="175" t="s">
        <v>165</v>
      </c>
      <c r="G38" s="178" t="s">
        <v>228</v>
      </c>
      <c r="H38" s="337" t="s">
        <v>166</v>
      </c>
      <c r="I38" s="176" t="s">
        <v>167</v>
      </c>
      <c r="J38" s="192" t="s">
        <v>203</v>
      </c>
      <c r="K38" s="298" t="s">
        <v>168</v>
      </c>
      <c r="M38" s="251" t="s">
        <v>169</v>
      </c>
      <c r="N38" s="252"/>
      <c r="O38" s="252"/>
      <c r="P38" s="252"/>
      <c r="Q38" s="252"/>
      <c r="R38" s="252"/>
      <c r="S38" s="252"/>
      <c r="T38" s="252"/>
      <c r="U38" s="252"/>
      <c r="V38" s="252"/>
      <c r="W38" s="253"/>
    </row>
    <row r="39" spans="2:24" customFormat="1" ht="25.5" customHeight="1" x14ac:dyDescent="0.2">
      <c r="B39" s="179" t="s">
        <v>170</v>
      </c>
      <c r="C39" s="205" t="s">
        <v>231</v>
      </c>
      <c r="D39" s="205" t="s">
        <v>231</v>
      </c>
      <c r="E39" s="205" t="s">
        <v>231</v>
      </c>
      <c r="F39" s="133">
        <v>0.19</v>
      </c>
      <c r="G39" s="180">
        <v>0.19</v>
      </c>
      <c r="H39" s="181" t="s">
        <v>171</v>
      </c>
      <c r="I39" s="135">
        <f>F39+6%</f>
        <v>0.25</v>
      </c>
      <c r="J39" s="135">
        <f>F39-6%</f>
        <v>0.13</v>
      </c>
      <c r="K39" s="296" t="s">
        <v>213</v>
      </c>
      <c r="M39" s="239" t="s">
        <v>217</v>
      </c>
      <c r="N39" s="240"/>
      <c r="O39" s="240"/>
      <c r="P39" s="240"/>
      <c r="Q39" s="240"/>
      <c r="R39" s="240"/>
      <c r="S39" s="240"/>
      <c r="T39" s="240"/>
      <c r="U39" s="240"/>
      <c r="V39" s="240"/>
      <c r="W39" s="241"/>
    </row>
    <row r="40" spans="2:24" customFormat="1" ht="14.25" x14ac:dyDescent="0.2">
      <c r="B40" s="182" t="s">
        <v>172</v>
      </c>
      <c r="C40" s="319" t="s">
        <v>203</v>
      </c>
      <c r="D40" s="322" t="s">
        <v>203</v>
      </c>
      <c r="E40" s="323" t="s">
        <v>203</v>
      </c>
      <c r="F40" s="133">
        <v>0.3</v>
      </c>
      <c r="G40" s="180">
        <v>0.3</v>
      </c>
      <c r="H40" s="181" t="s">
        <v>173</v>
      </c>
      <c r="I40" s="135">
        <f>F40+5%</f>
        <v>0.35</v>
      </c>
      <c r="J40" s="135">
        <f>F40-5%</f>
        <v>0.25</v>
      </c>
      <c r="K40" s="296" t="s">
        <v>214</v>
      </c>
      <c r="M40" s="242"/>
      <c r="N40" s="243"/>
      <c r="O40" s="243"/>
      <c r="P40" s="243"/>
      <c r="Q40" s="243"/>
      <c r="R40" s="243"/>
      <c r="S40" s="243"/>
      <c r="T40" s="243"/>
      <c r="U40" s="243"/>
      <c r="V40" s="243"/>
      <c r="W40" s="244"/>
    </row>
    <row r="41" spans="2:24" customFormat="1" ht="43.5" customHeight="1" x14ac:dyDescent="0.2">
      <c r="B41" s="179" t="s">
        <v>174</v>
      </c>
      <c r="C41" s="319" t="s">
        <v>203</v>
      </c>
      <c r="D41" s="322" t="s">
        <v>203</v>
      </c>
      <c r="E41" s="323" t="s">
        <v>203</v>
      </c>
      <c r="F41" s="133">
        <v>0.5</v>
      </c>
      <c r="G41" s="180">
        <v>0.5</v>
      </c>
      <c r="H41" s="181" t="s">
        <v>171</v>
      </c>
      <c r="I41" s="135">
        <f t="shared" ref="I41" si="0">F41+6%</f>
        <v>0.56000000000000005</v>
      </c>
      <c r="J41" s="135">
        <f t="shared" ref="J41" si="1">F41-6%</f>
        <v>0.44</v>
      </c>
      <c r="K41" s="296" t="s">
        <v>215</v>
      </c>
      <c r="M41" s="242"/>
      <c r="N41" s="243"/>
      <c r="O41" s="243"/>
      <c r="P41" s="243"/>
      <c r="Q41" s="243"/>
      <c r="R41" s="243"/>
      <c r="S41" s="243"/>
      <c r="T41" s="243"/>
      <c r="U41" s="243"/>
      <c r="V41" s="243"/>
      <c r="W41" s="244"/>
    </row>
    <row r="42" spans="2:24" customFormat="1" ht="14.25" x14ac:dyDescent="0.2">
      <c r="B42" s="182" t="s">
        <v>70</v>
      </c>
      <c r="C42" s="319" t="s">
        <v>203</v>
      </c>
      <c r="D42" s="322" t="s">
        <v>203</v>
      </c>
      <c r="E42" s="323" t="s">
        <v>203</v>
      </c>
      <c r="F42" s="133">
        <v>0.15</v>
      </c>
      <c r="G42" s="180">
        <v>0.15</v>
      </c>
      <c r="H42" s="181" t="s">
        <v>173</v>
      </c>
      <c r="I42" s="135">
        <f>G42+5%</f>
        <v>0.2</v>
      </c>
      <c r="J42" s="135">
        <f>G42-5%</f>
        <v>9.9999999999999992E-2</v>
      </c>
      <c r="K42" s="297" t="s">
        <v>78</v>
      </c>
      <c r="M42" s="242"/>
      <c r="N42" s="243"/>
      <c r="O42" s="243"/>
      <c r="P42" s="243"/>
      <c r="Q42" s="243"/>
      <c r="R42" s="243"/>
      <c r="S42" s="243"/>
      <c r="T42" s="243"/>
      <c r="U42" s="243"/>
      <c r="V42" s="243"/>
      <c r="W42" s="244"/>
    </row>
    <row r="43" spans="2:24" customFormat="1" ht="14.25" x14ac:dyDescent="0.2">
      <c r="B43" s="182" t="s">
        <v>175</v>
      </c>
      <c r="C43" s="320" t="s">
        <v>203</v>
      </c>
      <c r="D43" s="339" t="s">
        <v>203</v>
      </c>
      <c r="E43" s="340" t="s">
        <v>203</v>
      </c>
      <c r="F43" s="143">
        <f>SUM(F39:F42)</f>
        <v>1.1399999999999999</v>
      </c>
      <c r="G43" s="143">
        <f>SUM(G39:G42)</f>
        <v>1.1399999999999999</v>
      </c>
      <c r="H43" s="183" t="s">
        <v>203</v>
      </c>
      <c r="I43" s="184" t="s">
        <v>203</v>
      </c>
      <c r="J43" s="184" t="s">
        <v>203</v>
      </c>
      <c r="K43" s="302" t="s">
        <v>203</v>
      </c>
      <c r="M43" s="242"/>
      <c r="N43" s="243"/>
      <c r="O43" s="243"/>
      <c r="P43" s="243"/>
      <c r="Q43" s="243"/>
      <c r="R43" s="243"/>
      <c r="S43" s="243"/>
      <c r="T43" s="243"/>
      <c r="U43" s="243"/>
      <c r="V43" s="243"/>
      <c r="W43" s="244"/>
    </row>
    <row r="44" spans="2:24" customFormat="1" ht="22.5" customHeight="1" thickBot="1" x14ac:dyDescent="0.25">
      <c r="B44" s="185" t="s">
        <v>176</v>
      </c>
      <c r="C44" s="321" t="s">
        <v>203</v>
      </c>
      <c r="D44" s="325" t="s">
        <v>203</v>
      </c>
      <c r="E44" s="326" t="s">
        <v>203</v>
      </c>
      <c r="F44" s="189">
        <v>0.25</v>
      </c>
      <c r="G44" s="190">
        <v>0.94</v>
      </c>
      <c r="H44" s="338" t="s">
        <v>171</v>
      </c>
      <c r="I44" s="300">
        <f>G44+6%</f>
        <v>1</v>
      </c>
      <c r="J44" s="300">
        <f>G44-6%</f>
        <v>0.87999999999999989</v>
      </c>
      <c r="K44" s="301" t="s">
        <v>79</v>
      </c>
      <c r="M44" s="245"/>
      <c r="N44" s="246"/>
      <c r="O44" s="246"/>
      <c r="P44" s="246"/>
      <c r="Q44" s="246"/>
      <c r="R44" s="246"/>
      <c r="S44" s="246"/>
      <c r="T44" s="246"/>
      <c r="U44" s="246"/>
      <c r="V44" s="246"/>
      <c r="W44" s="247"/>
    </row>
    <row r="45" spans="2:24" customFormat="1" ht="28.5" hidden="1" x14ac:dyDescent="0.2">
      <c r="B45" s="54" t="s">
        <v>187</v>
      </c>
      <c r="C45" s="172">
        <v>1.5E-3</v>
      </c>
      <c r="D45" s="172">
        <v>1.5E-3</v>
      </c>
      <c r="E45" s="172">
        <v>1.5E-3</v>
      </c>
      <c r="F45" s="199"/>
      <c r="G45" s="83"/>
      <c r="H45" s="83"/>
      <c r="I45" s="83"/>
      <c r="J45" s="83"/>
      <c r="K45" s="83"/>
    </row>
    <row r="46" spans="2:24" customFormat="1" ht="14.25" x14ac:dyDescent="0.2">
      <c r="B46" s="121"/>
      <c r="C46" s="83"/>
      <c r="D46" s="83"/>
      <c r="E46" s="83"/>
      <c r="F46" s="83"/>
      <c r="G46" s="83"/>
      <c r="H46" s="83"/>
      <c r="I46" s="83"/>
      <c r="J46" s="83"/>
      <c r="K46" s="83"/>
    </row>
    <row r="47" spans="2:24" customFormat="1" ht="15" thickBot="1" x14ac:dyDescent="0.25">
      <c r="B47" s="121"/>
      <c r="C47" s="83"/>
      <c r="D47" s="83"/>
      <c r="E47" s="83"/>
      <c r="F47" s="83"/>
      <c r="G47" s="83"/>
      <c r="H47" s="83"/>
      <c r="I47" s="83"/>
      <c r="J47" s="83"/>
      <c r="K47" s="83"/>
    </row>
    <row r="48" spans="2:24" customFormat="1" ht="15" thickBot="1" x14ac:dyDescent="0.25">
      <c r="B48" s="122" t="s">
        <v>195</v>
      </c>
      <c r="C48" s="248" t="s">
        <v>230</v>
      </c>
      <c r="D48" s="249"/>
      <c r="E48" s="250"/>
      <c r="F48" s="83"/>
      <c r="G48" s="83"/>
      <c r="H48" s="83"/>
      <c r="I48" s="83"/>
      <c r="J48" s="83"/>
      <c r="K48" s="83"/>
      <c r="L48" s="83"/>
      <c r="M48" s="83"/>
      <c r="N48" s="83"/>
      <c r="O48" s="83"/>
      <c r="P48" s="83"/>
      <c r="Q48" s="83"/>
      <c r="R48" s="83"/>
      <c r="S48" s="83"/>
      <c r="T48" s="83"/>
      <c r="U48" s="83"/>
      <c r="V48" s="83"/>
      <c r="W48" s="83"/>
      <c r="X48" s="83"/>
    </row>
    <row r="49" spans="2:24" customFormat="1" ht="26.25" thickBot="1" x14ac:dyDescent="0.25">
      <c r="B49" s="174" t="s">
        <v>161</v>
      </c>
      <c r="C49" s="175" t="s">
        <v>223</v>
      </c>
      <c r="D49" s="176" t="s">
        <v>226</v>
      </c>
      <c r="E49" s="177" t="s">
        <v>227</v>
      </c>
      <c r="F49" s="175" t="s">
        <v>165</v>
      </c>
      <c r="G49" s="175" t="s">
        <v>228</v>
      </c>
      <c r="H49" s="200" t="s">
        <v>166</v>
      </c>
      <c r="I49" s="176" t="s">
        <v>167</v>
      </c>
      <c r="J49" s="192" t="s">
        <v>203</v>
      </c>
      <c r="K49" s="298" t="s">
        <v>168</v>
      </c>
      <c r="L49" s="83"/>
      <c r="M49" s="83"/>
      <c r="N49" s="251" t="s">
        <v>169</v>
      </c>
      <c r="O49" s="252"/>
      <c r="P49" s="252"/>
      <c r="Q49" s="252"/>
      <c r="R49" s="252"/>
      <c r="S49" s="252"/>
      <c r="T49" s="252"/>
      <c r="U49" s="252"/>
      <c r="V49" s="252"/>
      <c r="W49" s="252"/>
      <c r="X49" s="253"/>
    </row>
    <row r="50" spans="2:24" customFormat="1" ht="25.5" x14ac:dyDescent="0.2">
      <c r="B50" s="179" t="s">
        <v>170</v>
      </c>
      <c r="C50" s="130">
        <v>0.99709999999999999</v>
      </c>
      <c r="D50" s="131">
        <v>0.99560000000000004</v>
      </c>
      <c r="E50" s="132">
        <v>0.99550000000000005</v>
      </c>
      <c r="F50" s="133">
        <v>0.94</v>
      </c>
      <c r="G50" s="133">
        <v>0.94</v>
      </c>
      <c r="H50" s="134" t="s">
        <v>171</v>
      </c>
      <c r="I50" s="135">
        <f>F50+6%</f>
        <v>1</v>
      </c>
      <c r="J50" s="135">
        <f>F50-6%</f>
        <v>0.87999999999999989</v>
      </c>
      <c r="K50" s="296" t="s">
        <v>36</v>
      </c>
      <c r="L50" s="137"/>
      <c r="M50" s="83"/>
      <c r="N50" s="239" t="s">
        <v>35</v>
      </c>
      <c r="O50" s="256"/>
      <c r="P50" s="256"/>
      <c r="Q50" s="256"/>
      <c r="R50" s="256"/>
      <c r="S50" s="256"/>
      <c r="T50" s="256"/>
      <c r="U50" s="256"/>
      <c r="V50" s="256"/>
      <c r="W50" s="256"/>
      <c r="X50" s="257"/>
    </row>
    <row r="51" spans="2:24" customFormat="1" ht="14.25" x14ac:dyDescent="0.2">
      <c r="B51" s="182" t="s">
        <v>172</v>
      </c>
      <c r="C51" s="130">
        <v>0.1053</v>
      </c>
      <c r="D51" s="131">
        <v>9.6100000000000005E-2</v>
      </c>
      <c r="E51" s="132">
        <v>8.3900000000000002E-2</v>
      </c>
      <c r="F51" s="133">
        <v>0.1</v>
      </c>
      <c r="G51" s="133">
        <v>0.1</v>
      </c>
      <c r="H51" s="134" t="s">
        <v>173</v>
      </c>
      <c r="I51" s="135">
        <f>F51+5%</f>
        <v>0.15000000000000002</v>
      </c>
      <c r="J51" s="135">
        <f>F51-5%</f>
        <v>0.05</v>
      </c>
      <c r="K51" s="297" t="s">
        <v>73</v>
      </c>
      <c r="L51" s="137"/>
      <c r="M51" s="83"/>
      <c r="N51" s="258"/>
      <c r="O51" s="259"/>
      <c r="P51" s="259"/>
      <c r="Q51" s="259"/>
      <c r="R51" s="259"/>
      <c r="S51" s="259"/>
      <c r="T51" s="259"/>
      <c r="U51" s="259"/>
      <c r="V51" s="259"/>
      <c r="W51" s="259"/>
      <c r="X51" s="260"/>
    </row>
    <row r="52" spans="2:24" customFormat="1" ht="25.5" x14ac:dyDescent="0.2">
      <c r="B52" s="179" t="s">
        <v>174</v>
      </c>
      <c r="C52" s="130">
        <v>0</v>
      </c>
      <c r="D52" s="131">
        <v>0</v>
      </c>
      <c r="E52" s="132">
        <v>0</v>
      </c>
      <c r="F52" s="133">
        <v>0</v>
      </c>
      <c r="G52" s="133">
        <v>0</v>
      </c>
      <c r="H52" s="134" t="s">
        <v>171</v>
      </c>
      <c r="I52" s="184" t="s">
        <v>203</v>
      </c>
      <c r="J52" s="184" t="s">
        <v>203</v>
      </c>
      <c r="K52" s="302" t="s">
        <v>203</v>
      </c>
      <c r="L52" s="137"/>
      <c r="M52" s="83"/>
      <c r="N52" s="258"/>
      <c r="O52" s="259"/>
      <c r="P52" s="259"/>
      <c r="Q52" s="259"/>
      <c r="R52" s="259"/>
      <c r="S52" s="259"/>
      <c r="T52" s="259"/>
      <c r="U52" s="259"/>
      <c r="V52" s="259"/>
      <c r="W52" s="259"/>
      <c r="X52" s="260"/>
    </row>
    <row r="53" spans="2:24" customFormat="1" ht="14.25" x14ac:dyDescent="0.2">
      <c r="B53" s="182" t="s">
        <v>70</v>
      </c>
      <c r="C53" s="130">
        <v>0.1598</v>
      </c>
      <c r="D53" s="131">
        <v>0.14399999999999999</v>
      </c>
      <c r="E53" s="132">
        <v>0.17510000000000001</v>
      </c>
      <c r="F53" s="133">
        <v>0.15</v>
      </c>
      <c r="G53" s="133">
        <v>0.15</v>
      </c>
      <c r="H53" s="134" t="s">
        <v>173</v>
      </c>
      <c r="I53" s="168">
        <f>F53+5%</f>
        <v>0.2</v>
      </c>
      <c r="J53" s="168">
        <f>F53-5%</f>
        <v>9.9999999999999992E-2</v>
      </c>
      <c r="K53" s="297" t="s">
        <v>78</v>
      </c>
      <c r="L53" s="137"/>
      <c r="M53" s="83"/>
      <c r="N53" s="258"/>
      <c r="O53" s="259"/>
      <c r="P53" s="259"/>
      <c r="Q53" s="259"/>
      <c r="R53" s="259"/>
      <c r="S53" s="259"/>
      <c r="T53" s="259"/>
      <c r="U53" s="259"/>
      <c r="V53" s="259"/>
      <c r="W53" s="259"/>
      <c r="X53" s="260"/>
    </row>
    <row r="54" spans="2:24" customFormat="1" ht="14.25" x14ac:dyDescent="0.2">
      <c r="B54" s="182" t="s">
        <v>175</v>
      </c>
      <c r="C54" s="140">
        <f>SUM(C50:C53)</f>
        <v>1.2622</v>
      </c>
      <c r="D54" s="141">
        <f>SUM(D50:D53)</f>
        <v>1.2357</v>
      </c>
      <c r="E54" s="142">
        <f>SUM(E50:E53)</f>
        <v>1.2545000000000002</v>
      </c>
      <c r="F54" s="143">
        <v>1.19</v>
      </c>
      <c r="G54" s="143">
        <f>SUM(G50:G53)</f>
        <v>1.19</v>
      </c>
      <c r="H54" s="184" t="s">
        <v>203</v>
      </c>
      <c r="I54" s="184" t="s">
        <v>203</v>
      </c>
      <c r="J54" s="184" t="s">
        <v>203</v>
      </c>
      <c r="K54" s="302" t="s">
        <v>203</v>
      </c>
      <c r="L54" s="83"/>
      <c r="M54" s="83"/>
      <c r="N54" s="258"/>
      <c r="O54" s="259"/>
      <c r="P54" s="259"/>
      <c r="Q54" s="259"/>
      <c r="R54" s="259"/>
      <c r="S54" s="259"/>
      <c r="T54" s="259"/>
      <c r="U54" s="259"/>
      <c r="V54" s="259"/>
      <c r="W54" s="259"/>
      <c r="X54" s="260"/>
    </row>
    <row r="55" spans="2:24" customFormat="1" ht="15" thickBot="1" x14ac:dyDescent="0.25">
      <c r="B55" s="185" t="s">
        <v>176</v>
      </c>
      <c r="C55" s="186">
        <v>0.98799999999999999</v>
      </c>
      <c r="D55" s="187">
        <v>0.98619999999999997</v>
      </c>
      <c r="E55" s="188">
        <v>0.97989999999999999</v>
      </c>
      <c r="F55" s="189">
        <v>0.94</v>
      </c>
      <c r="G55" s="189">
        <v>0.94</v>
      </c>
      <c r="H55" s="299" t="s">
        <v>171</v>
      </c>
      <c r="I55" s="300">
        <f t="shared" ref="I55" si="2">F55+6%</f>
        <v>1</v>
      </c>
      <c r="J55" s="300">
        <f t="shared" ref="J55" si="3">F55-6%</f>
        <v>0.87999999999999989</v>
      </c>
      <c r="K55" s="301" t="s">
        <v>79</v>
      </c>
      <c r="L55" s="137"/>
      <c r="M55" s="83"/>
      <c r="N55" s="261"/>
      <c r="O55" s="262"/>
      <c r="P55" s="262"/>
      <c r="Q55" s="262"/>
      <c r="R55" s="262"/>
      <c r="S55" s="262"/>
      <c r="T55" s="262"/>
      <c r="U55" s="262"/>
      <c r="V55" s="262"/>
      <c r="W55" s="262"/>
      <c r="X55" s="263"/>
    </row>
    <row r="56" spans="2:24" customFormat="1" ht="28.5" hidden="1" x14ac:dyDescent="0.2">
      <c r="B56" s="54" t="s">
        <v>187</v>
      </c>
      <c r="C56" s="172">
        <v>2E-3</v>
      </c>
      <c r="D56" s="172">
        <v>2E-3</v>
      </c>
      <c r="E56" s="172">
        <v>2E-3</v>
      </c>
      <c r="F56" s="83"/>
      <c r="G56" s="83"/>
      <c r="H56" s="83"/>
      <c r="I56" s="83"/>
      <c r="J56" s="83"/>
      <c r="K56" s="83"/>
      <c r="L56" s="83"/>
      <c r="M56" s="83"/>
      <c r="N56" s="83"/>
      <c r="O56" s="83"/>
      <c r="P56" s="83"/>
      <c r="Q56" s="83"/>
      <c r="R56" s="83"/>
      <c r="S56" s="83"/>
      <c r="T56" s="83"/>
      <c r="U56" s="83"/>
      <c r="V56" s="83"/>
      <c r="W56" s="83"/>
      <c r="X56" s="83"/>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3">
        <v>5</v>
      </c>
    </row>
  </sheetData>
  <mergeCells count="17">
    <mergeCell ref="N50:X55"/>
    <mergeCell ref="M28:W33"/>
    <mergeCell ref="C15:E15"/>
    <mergeCell ref="C48:E48"/>
    <mergeCell ref="M38:W38"/>
    <mergeCell ref="M27:W27"/>
    <mergeCell ref="M17:W22"/>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16" zoomScale="85" zoomScaleNormal="85" workbookViewId="0">
      <selection activeCell="A51" sqref="A51:F62"/>
    </sheetView>
  </sheetViews>
  <sheetFormatPr defaultRowHeight="14.25" x14ac:dyDescent="0.2"/>
  <cols>
    <col min="1" max="1" width="38.875" style="106" customWidth="1"/>
    <col min="2" max="2" width="15" hidden="1" customWidth="1"/>
    <col min="3" max="3" width="22.625" customWidth="1"/>
    <col min="4" max="4" width="18.875" customWidth="1"/>
    <col min="5" max="5" width="23.375" customWidth="1"/>
    <col min="6" max="6" width="18.875" style="106" customWidth="1"/>
    <col min="7" max="7" width="32.75" customWidth="1"/>
    <col min="11" max="11" width="24.25" customWidth="1"/>
  </cols>
  <sheetData>
    <row r="1" spans="1:32" hidden="1" x14ac:dyDescent="0.2">
      <c r="A1" s="103"/>
      <c r="B1" s="1"/>
      <c r="C1" s="1"/>
      <c r="D1" s="1"/>
      <c r="E1" s="1"/>
      <c r="F1" s="119"/>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3"/>
      <c r="B2" s="1"/>
      <c r="C2" s="1"/>
      <c r="D2" s="1"/>
      <c r="E2" s="1"/>
      <c r="F2" s="119"/>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38"/>
      <c r="B3" s="238"/>
      <c r="C3" s="238"/>
      <c r="D3" s="238"/>
      <c r="E3" s="39"/>
      <c r="F3" s="102"/>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38"/>
      <c r="B4" s="238"/>
      <c r="C4" s="238"/>
      <c r="D4" s="238"/>
      <c r="E4" s="1"/>
      <c r="F4" s="119"/>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38"/>
      <c r="B5" s="238"/>
      <c r="C5" s="238"/>
      <c r="D5" s="238"/>
      <c r="E5" s="1"/>
      <c r="F5" s="119"/>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38"/>
      <c r="B6" s="238"/>
      <c r="C6" s="238"/>
      <c r="D6" s="23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4"/>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4"/>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5" t="s">
        <v>42</v>
      </c>
      <c r="B9" s="19"/>
      <c r="C9" s="20" t="s">
        <v>19</v>
      </c>
      <c r="D9" s="20" t="s">
        <v>152</v>
      </c>
      <c r="E9" s="75" t="s">
        <v>151</v>
      </c>
      <c r="F9" s="99" t="s">
        <v>148</v>
      </c>
      <c r="G9" s="100"/>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5">
        <v>9113</v>
      </c>
      <c r="B10" s="19"/>
      <c r="C10" s="21" t="s">
        <v>49</v>
      </c>
      <c r="D10" s="73" t="s">
        <v>53</v>
      </c>
      <c r="E10" s="73" t="s">
        <v>95</v>
      </c>
      <c r="F10" s="101"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5">
        <v>9303</v>
      </c>
      <c r="B11" s="19"/>
      <c r="C11" s="21" t="s">
        <v>50</v>
      </c>
      <c r="D11" s="20" t="s">
        <v>54</v>
      </c>
      <c r="E11" s="73" t="s">
        <v>87</v>
      </c>
      <c r="F11" s="75"/>
      <c r="G11" s="75"/>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6"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5" t="s">
        <v>42</v>
      </c>
      <c r="B13" s="19"/>
      <c r="C13" s="20" t="s">
        <v>19</v>
      </c>
      <c r="D13" s="20" t="s">
        <v>138</v>
      </c>
      <c r="E13" s="75" t="s">
        <v>139</v>
      </c>
      <c r="F13" s="93" t="s">
        <v>145</v>
      </c>
      <c r="G13" s="93"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5">
        <v>9420</v>
      </c>
      <c r="B14" s="19"/>
      <c r="C14" s="21" t="s">
        <v>51</v>
      </c>
      <c r="D14" s="20" t="s">
        <v>135</v>
      </c>
      <c r="E14" s="20" t="s">
        <v>129</v>
      </c>
      <c r="F14" s="92" t="s">
        <v>137</v>
      </c>
      <c r="G14" s="92"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7"/>
      <c r="B15" s="94"/>
      <c r="C15" s="95"/>
      <c r="D15" s="96"/>
      <c r="E15" s="96"/>
      <c r="F15" s="97"/>
      <c r="G15" s="97"/>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38" t="s">
        <v>158</v>
      </c>
      <c r="B16" s="238"/>
      <c r="C16" s="238"/>
      <c r="D16" s="238"/>
      <c r="E16" s="238"/>
      <c r="F16" s="238"/>
      <c r="G16" s="39"/>
      <c r="H16" s="39"/>
      <c r="I16" s="39"/>
      <c r="K16" s="18"/>
    </row>
    <row r="18" spans="1:6" ht="20.45" customHeight="1" x14ac:dyDescent="0.2">
      <c r="A18" s="108" t="s">
        <v>131</v>
      </c>
      <c r="B18" s="82"/>
      <c r="C18" s="83"/>
      <c r="D18" s="83"/>
      <c r="E18" s="83"/>
      <c r="F18" s="120"/>
    </row>
    <row r="19" spans="1:6" ht="20.45" hidden="1" customHeight="1" x14ac:dyDescent="0.2">
      <c r="A19" s="108"/>
      <c r="B19" s="82"/>
      <c r="C19" s="83"/>
      <c r="D19" s="83"/>
      <c r="E19" s="83"/>
      <c r="F19" s="120"/>
    </row>
    <row r="20" spans="1:6" ht="20.45" hidden="1" customHeight="1" thickBot="1" x14ac:dyDescent="0.25">
      <c r="A20" s="108" t="s">
        <v>134</v>
      </c>
      <c r="B20" s="82"/>
      <c r="C20" s="83"/>
      <c r="D20" s="83"/>
      <c r="E20" s="83"/>
      <c r="F20" s="120"/>
    </row>
    <row r="21" spans="1:6" ht="22.15" hidden="1" customHeight="1" thickBot="1" x14ac:dyDescent="0.25">
      <c r="A21" s="105" t="s">
        <v>52</v>
      </c>
      <c r="B21" s="75" t="s">
        <v>144</v>
      </c>
      <c r="C21" s="74" t="s">
        <v>112</v>
      </c>
      <c r="E21" s="83"/>
      <c r="F21" s="120"/>
    </row>
    <row r="22" spans="1:6" ht="148.9" hidden="1" customHeight="1" thickBot="1" x14ac:dyDescent="0.25">
      <c r="A22" s="105" t="s">
        <v>140</v>
      </c>
      <c r="B22" s="73" t="s">
        <v>141</v>
      </c>
      <c r="C22" s="76">
        <v>1.5E-3</v>
      </c>
      <c r="E22" s="83"/>
      <c r="F22" s="120"/>
    </row>
    <row r="23" spans="1:6" ht="22.15" hidden="1" customHeight="1" thickBot="1" x14ac:dyDescent="0.25">
      <c r="A23" s="105"/>
      <c r="B23" s="75"/>
      <c r="C23" s="74"/>
      <c r="E23" s="83"/>
      <c r="F23" s="120"/>
    </row>
    <row r="24" spans="1:6" ht="20.45" hidden="1" customHeight="1" thickBot="1" x14ac:dyDescent="0.25">
      <c r="A24" s="108" t="s">
        <v>136</v>
      </c>
      <c r="B24" s="82"/>
      <c r="C24" s="83"/>
      <c r="D24" s="83"/>
      <c r="E24" s="83"/>
      <c r="F24" s="120"/>
    </row>
    <row r="25" spans="1:6" ht="20.45" customHeight="1" x14ac:dyDescent="0.2">
      <c r="A25" s="108"/>
      <c r="B25" s="82"/>
      <c r="C25" s="83"/>
      <c r="D25" s="83"/>
      <c r="E25" s="83"/>
      <c r="F25" s="120"/>
    </row>
    <row r="26" spans="1:6" ht="53.45" customHeight="1" thickBot="1" x14ac:dyDescent="0.25">
      <c r="A26" s="353" t="s">
        <v>2</v>
      </c>
      <c r="B26" s="354" t="s">
        <v>186</v>
      </c>
      <c r="C26" s="354" t="s">
        <v>228</v>
      </c>
      <c r="D26" s="355" t="s">
        <v>3</v>
      </c>
      <c r="E26" s="356" t="s">
        <v>125</v>
      </c>
      <c r="F26" s="357" t="s">
        <v>4</v>
      </c>
    </row>
    <row r="27" spans="1:6" ht="39.6" customHeight="1" x14ac:dyDescent="0.2">
      <c r="A27" s="342" t="s">
        <v>5</v>
      </c>
      <c r="B27" s="226">
        <v>0.3347</v>
      </c>
      <c r="C27" s="226">
        <v>0.35</v>
      </c>
      <c r="D27" s="84" t="s">
        <v>6</v>
      </c>
      <c r="E27" s="85" t="s">
        <v>133</v>
      </c>
      <c r="F27" s="349" t="s">
        <v>73</v>
      </c>
    </row>
    <row r="28" spans="1:6" ht="26.45" customHeight="1" x14ac:dyDescent="0.2">
      <c r="A28" s="343" t="s">
        <v>7</v>
      </c>
      <c r="B28" s="226">
        <v>0.31269999999999998</v>
      </c>
      <c r="C28" s="226">
        <v>0.35</v>
      </c>
      <c r="D28" s="86" t="s">
        <v>8</v>
      </c>
      <c r="E28" s="87" t="s">
        <v>190</v>
      </c>
      <c r="F28" s="350" t="s">
        <v>74</v>
      </c>
    </row>
    <row r="29" spans="1:6" ht="38.25" x14ac:dyDescent="0.2">
      <c r="A29" s="344" t="s">
        <v>9</v>
      </c>
      <c r="B29" s="226">
        <v>0.24690000000000001</v>
      </c>
      <c r="C29" s="226">
        <v>0.24</v>
      </c>
      <c r="D29" s="225" t="s">
        <v>8</v>
      </c>
      <c r="E29" s="224" t="s">
        <v>83</v>
      </c>
      <c r="F29" s="351" t="s">
        <v>130</v>
      </c>
    </row>
    <row r="30" spans="1:6" ht="15.6" customHeight="1" x14ac:dyDescent="0.2">
      <c r="A30" s="358" t="s">
        <v>203</v>
      </c>
      <c r="B30" s="359" t="s">
        <v>203</v>
      </c>
      <c r="C30" s="359" t="s">
        <v>203</v>
      </c>
      <c r="D30" s="360" t="s">
        <v>203</v>
      </c>
      <c r="E30" s="361" t="s">
        <v>203</v>
      </c>
      <c r="F30" s="362" t="s">
        <v>203</v>
      </c>
    </row>
    <row r="31" spans="1:6" ht="21.6" customHeight="1" x14ac:dyDescent="0.2">
      <c r="A31" s="345" t="s">
        <v>60</v>
      </c>
      <c r="B31" s="363" t="s">
        <v>203</v>
      </c>
      <c r="C31" s="363" t="s">
        <v>203</v>
      </c>
      <c r="D31" s="364" t="s">
        <v>203</v>
      </c>
      <c r="E31" s="365" t="s">
        <v>203</v>
      </c>
      <c r="F31" s="366" t="s">
        <v>203</v>
      </c>
    </row>
    <row r="32" spans="1:6" ht="31.5" customHeight="1" x14ac:dyDescent="0.2">
      <c r="A32" s="344" t="s">
        <v>67</v>
      </c>
      <c r="B32" s="226">
        <v>0</v>
      </c>
      <c r="C32" s="226">
        <v>0.05</v>
      </c>
      <c r="D32" s="225" t="s">
        <v>6</v>
      </c>
      <c r="E32" s="224" t="s">
        <v>72</v>
      </c>
      <c r="F32" s="351" t="s">
        <v>76</v>
      </c>
    </row>
    <row r="33" spans="1:6" x14ac:dyDescent="0.2">
      <c r="A33" s="343" t="s">
        <v>68</v>
      </c>
      <c r="B33" s="115">
        <v>0</v>
      </c>
      <c r="C33" s="115">
        <v>0.05</v>
      </c>
      <c r="D33" s="86" t="s">
        <v>6</v>
      </c>
      <c r="E33" s="87" t="s">
        <v>72</v>
      </c>
      <c r="F33" s="350" t="s">
        <v>77</v>
      </c>
    </row>
    <row r="34" spans="1:6" ht="26.45" customHeight="1" x14ac:dyDescent="0.2">
      <c r="A34" s="343" t="s">
        <v>69</v>
      </c>
      <c r="B34" s="115">
        <v>0</v>
      </c>
      <c r="C34" s="115">
        <v>0.05</v>
      </c>
      <c r="D34" s="86" t="s">
        <v>6</v>
      </c>
      <c r="E34" s="87" t="s">
        <v>72</v>
      </c>
      <c r="F34" s="350" t="s">
        <v>78</v>
      </c>
    </row>
    <row r="35" spans="1:6" ht="26.45" customHeight="1" x14ac:dyDescent="0.2">
      <c r="A35" s="343" t="s">
        <v>70</v>
      </c>
      <c r="B35" s="115">
        <v>0.15440000000000001</v>
      </c>
      <c r="C35" s="115">
        <v>0.15</v>
      </c>
      <c r="D35" s="86" t="s">
        <v>6</v>
      </c>
      <c r="E35" s="87" t="s">
        <v>126</v>
      </c>
      <c r="F35" s="350" t="s">
        <v>78</v>
      </c>
    </row>
    <row r="36" spans="1:6" ht="15" thickBot="1" x14ac:dyDescent="0.25">
      <c r="A36" s="346" t="s">
        <v>71</v>
      </c>
      <c r="B36" s="116">
        <v>0</v>
      </c>
      <c r="C36" s="116">
        <v>0.05</v>
      </c>
      <c r="D36" s="88" t="s">
        <v>6</v>
      </c>
      <c r="E36" s="89" t="s">
        <v>72</v>
      </c>
      <c r="F36" s="367" t="s">
        <v>203</v>
      </c>
    </row>
    <row r="37" spans="1:6" ht="15" thickBot="1" x14ac:dyDescent="0.25">
      <c r="A37" s="347" t="s">
        <v>10</v>
      </c>
      <c r="B37" s="117">
        <f>SUM(B27:B36)</f>
        <v>1.0487</v>
      </c>
      <c r="C37" s="117">
        <f>SUM(C27:C36)</f>
        <v>1.29</v>
      </c>
      <c r="D37" s="368" t="s">
        <v>203</v>
      </c>
      <c r="E37" s="369" t="s">
        <v>203</v>
      </c>
      <c r="F37" s="370" t="s">
        <v>203</v>
      </c>
    </row>
    <row r="38" spans="1:6" ht="27" customHeight="1" thickBot="1" x14ac:dyDescent="0.25">
      <c r="A38" s="348" t="s">
        <v>11</v>
      </c>
      <c r="B38" s="118">
        <v>0.13150000000000001</v>
      </c>
      <c r="C38" s="118">
        <v>0.15</v>
      </c>
      <c r="D38" s="110" t="s">
        <v>8</v>
      </c>
      <c r="E38" s="111" t="s">
        <v>127</v>
      </c>
      <c r="F38" s="352" t="s">
        <v>79</v>
      </c>
    </row>
    <row r="39" spans="1:6" hidden="1" x14ac:dyDescent="0.2">
      <c r="A39" s="109" t="s">
        <v>128</v>
      </c>
      <c r="B39" s="17"/>
      <c r="C39" s="17"/>
      <c r="D39" s="17"/>
      <c r="E39" s="17"/>
      <c r="F39" s="18"/>
    </row>
    <row r="40" spans="1:6" hidden="1" x14ac:dyDescent="0.2">
      <c r="A40" s="54" t="s">
        <v>187</v>
      </c>
      <c r="B40" s="173">
        <v>2E-3</v>
      </c>
      <c r="C40" s="17"/>
      <c r="D40" s="17"/>
      <c r="E40" s="17"/>
      <c r="F40" s="18"/>
    </row>
    <row r="42" spans="1:6" ht="18" x14ac:dyDescent="0.2">
      <c r="A42" s="108" t="s">
        <v>132</v>
      </c>
      <c r="B42" s="82"/>
    </row>
    <row r="43" spans="1:6" ht="18" hidden="1" x14ac:dyDescent="0.2">
      <c r="A43" s="108"/>
      <c r="B43" s="82"/>
    </row>
    <row r="44" spans="1:6" ht="18" hidden="1" x14ac:dyDescent="0.2">
      <c r="A44" s="108" t="s">
        <v>134</v>
      </c>
      <c r="B44" s="82"/>
    </row>
    <row r="45" spans="1:6" hidden="1" x14ac:dyDescent="0.2">
      <c r="A45" s="105" t="s">
        <v>52</v>
      </c>
      <c r="B45" s="75"/>
      <c r="C45" s="75" t="s">
        <v>144</v>
      </c>
      <c r="D45" s="74" t="s">
        <v>112</v>
      </c>
    </row>
    <row r="46" spans="1:6" ht="171" hidden="1" x14ac:dyDescent="0.2">
      <c r="A46" s="105" t="s">
        <v>142</v>
      </c>
      <c r="B46" s="75"/>
      <c r="C46" s="73" t="s">
        <v>143</v>
      </c>
      <c r="D46" s="76">
        <v>1.5E-3</v>
      </c>
    </row>
    <row r="47" spans="1:6" hidden="1" x14ac:dyDescent="0.2"/>
    <row r="48" spans="1:6" ht="18" hidden="1" x14ac:dyDescent="0.2">
      <c r="A48" s="108" t="s">
        <v>136</v>
      </c>
      <c r="B48" s="82"/>
    </row>
    <row r="49" spans="1:6" x14ac:dyDescent="0.2">
      <c r="C49" s="83"/>
      <c r="D49" s="83"/>
      <c r="E49" s="83"/>
      <c r="F49" s="120"/>
    </row>
    <row r="50" spans="1:6" ht="26.25" thickBot="1" x14ac:dyDescent="0.25">
      <c r="A50" s="353" t="s">
        <v>2</v>
      </c>
      <c r="B50" s="354" t="s">
        <v>186</v>
      </c>
      <c r="C50" s="354" t="s">
        <v>192</v>
      </c>
      <c r="D50" s="355" t="s">
        <v>3</v>
      </c>
      <c r="E50" s="356" t="s">
        <v>125</v>
      </c>
      <c r="F50" s="357" t="s">
        <v>4</v>
      </c>
    </row>
    <row r="51" spans="1:6" x14ac:dyDescent="0.2">
      <c r="A51" s="342" t="s">
        <v>5</v>
      </c>
      <c r="B51" s="226">
        <v>0.28970000000000001</v>
      </c>
      <c r="C51" s="226">
        <v>0.3</v>
      </c>
      <c r="D51" s="84" t="s">
        <v>6</v>
      </c>
      <c r="E51" s="85" t="s">
        <v>110</v>
      </c>
      <c r="F51" s="349" t="s">
        <v>73</v>
      </c>
    </row>
    <row r="52" spans="1:6" x14ac:dyDescent="0.2">
      <c r="A52" s="343" t="s">
        <v>7</v>
      </c>
      <c r="B52" s="226">
        <v>0.2646</v>
      </c>
      <c r="C52" s="226">
        <v>0.25</v>
      </c>
      <c r="D52" s="86" t="s">
        <v>8</v>
      </c>
      <c r="E52" s="87" t="s">
        <v>84</v>
      </c>
      <c r="F52" s="350" t="s">
        <v>74</v>
      </c>
    </row>
    <row r="53" spans="1:6" ht="38.25" x14ac:dyDescent="0.2">
      <c r="A53" s="344" t="s">
        <v>9</v>
      </c>
      <c r="B53" s="226">
        <v>0.40970000000000001</v>
      </c>
      <c r="C53" s="226">
        <v>0.45</v>
      </c>
      <c r="D53" s="225" t="s">
        <v>8</v>
      </c>
      <c r="E53" s="224" t="s">
        <v>85</v>
      </c>
      <c r="F53" s="351" t="s">
        <v>130</v>
      </c>
    </row>
    <row r="54" spans="1:6" x14ac:dyDescent="0.2">
      <c r="A54" s="358" t="s">
        <v>203</v>
      </c>
      <c r="B54" s="359" t="s">
        <v>203</v>
      </c>
      <c r="C54" s="359" t="s">
        <v>203</v>
      </c>
      <c r="D54" s="360" t="s">
        <v>203</v>
      </c>
      <c r="E54" s="361" t="s">
        <v>203</v>
      </c>
      <c r="F54" s="362" t="s">
        <v>203</v>
      </c>
    </row>
    <row r="55" spans="1:6" x14ac:dyDescent="0.2">
      <c r="A55" s="345" t="s">
        <v>60</v>
      </c>
      <c r="B55" s="363" t="s">
        <v>203</v>
      </c>
      <c r="C55" s="363" t="s">
        <v>203</v>
      </c>
      <c r="D55" s="364" t="s">
        <v>203</v>
      </c>
      <c r="E55" s="365" t="s">
        <v>203</v>
      </c>
      <c r="F55" s="366" t="s">
        <v>203</v>
      </c>
    </row>
    <row r="56" spans="1:6" ht="38.25" x14ac:dyDescent="0.2">
      <c r="A56" s="344" t="s">
        <v>67</v>
      </c>
      <c r="B56" s="226">
        <v>0</v>
      </c>
      <c r="C56" s="226">
        <v>0.05</v>
      </c>
      <c r="D56" s="225" t="s">
        <v>6</v>
      </c>
      <c r="E56" s="224" t="s">
        <v>72</v>
      </c>
      <c r="F56" s="351" t="s">
        <v>76</v>
      </c>
    </row>
    <row r="57" spans="1:6" x14ac:dyDescent="0.2">
      <c r="A57" s="343" t="s">
        <v>68</v>
      </c>
      <c r="B57" s="115">
        <v>0</v>
      </c>
      <c r="C57" s="115">
        <v>0.05</v>
      </c>
      <c r="D57" s="86" t="s">
        <v>6</v>
      </c>
      <c r="E57" s="87" t="s">
        <v>72</v>
      </c>
      <c r="F57" s="350" t="s">
        <v>77</v>
      </c>
    </row>
    <row r="58" spans="1:6" x14ac:dyDescent="0.2">
      <c r="A58" s="343" t="s">
        <v>69</v>
      </c>
      <c r="B58" s="115">
        <v>0</v>
      </c>
      <c r="C58" s="115">
        <v>0.05</v>
      </c>
      <c r="D58" s="86" t="s">
        <v>6</v>
      </c>
      <c r="E58" s="87" t="s">
        <v>72</v>
      </c>
      <c r="F58" s="350" t="s">
        <v>78</v>
      </c>
    </row>
    <row r="59" spans="1:6" x14ac:dyDescent="0.2">
      <c r="A59" s="343" t="s">
        <v>70</v>
      </c>
      <c r="B59" s="115">
        <v>0.1328</v>
      </c>
      <c r="C59" s="115">
        <v>0.15</v>
      </c>
      <c r="D59" s="86" t="s">
        <v>6</v>
      </c>
      <c r="E59" s="87" t="s">
        <v>126</v>
      </c>
      <c r="F59" s="350" t="s">
        <v>78</v>
      </c>
    </row>
    <row r="60" spans="1:6" ht="15" thickBot="1" x14ac:dyDescent="0.25">
      <c r="A60" s="346" t="s">
        <v>71</v>
      </c>
      <c r="B60" s="116">
        <v>0</v>
      </c>
      <c r="C60" s="116">
        <v>0.05</v>
      </c>
      <c r="D60" s="88" t="s">
        <v>6</v>
      </c>
      <c r="E60" s="89" t="s">
        <v>72</v>
      </c>
      <c r="F60" s="367" t="s">
        <v>203</v>
      </c>
    </row>
    <row r="61" spans="1:6" ht="15" thickBot="1" x14ac:dyDescent="0.25">
      <c r="A61" s="347" t="s">
        <v>10</v>
      </c>
      <c r="B61" s="117">
        <f>SUM(B51:B60)</f>
        <v>1.0968</v>
      </c>
      <c r="C61" s="117">
        <v>1.0964</v>
      </c>
      <c r="D61" s="368" t="s">
        <v>203</v>
      </c>
      <c r="E61" s="90" t="s">
        <v>80</v>
      </c>
      <c r="F61" s="370" t="s">
        <v>203</v>
      </c>
    </row>
    <row r="62" spans="1:6" ht="15" thickBot="1" x14ac:dyDescent="0.25">
      <c r="A62" s="348" t="s">
        <v>11</v>
      </c>
      <c r="B62" s="118">
        <v>0.20580000000000001</v>
      </c>
      <c r="C62" s="116">
        <v>0.25</v>
      </c>
      <c r="D62" s="110" t="s">
        <v>8</v>
      </c>
      <c r="E62" s="111" t="s">
        <v>84</v>
      </c>
      <c r="F62" s="352" t="s">
        <v>79</v>
      </c>
    </row>
    <row r="63" spans="1:6" hidden="1" x14ac:dyDescent="0.2">
      <c r="A63" s="109" t="s">
        <v>128</v>
      </c>
      <c r="B63" s="17"/>
      <c r="C63" s="17"/>
      <c r="D63" s="17"/>
      <c r="E63" s="17"/>
      <c r="F63" s="18"/>
    </row>
    <row r="64" spans="1:6" hidden="1" x14ac:dyDescent="0.2">
      <c r="A64" s="54" t="s">
        <v>187</v>
      </c>
      <c r="B64" s="171">
        <v>2E-3</v>
      </c>
    </row>
    <row r="66" spans="1:7" ht="18" x14ac:dyDescent="0.2">
      <c r="C66" s="82"/>
      <c r="D66" s="83"/>
      <c r="E66" s="83"/>
      <c r="F66" s="120"/>
      <c r="G66" s="83"/>
    </row>
    <row r="67" spans="1:7" x14ac:dyDescent="0.2">
      <c r="C67" s="83"/>
      <c r="D67" s="83"/>
      <c r="E67" s="83"/>
      <c r="F67" s="120"/>
      <c r="G67" s="83"/>
    </row>
    <row r="71" spans="1:7" x14ac:dyDescent="0.2">
      <c r="A71" s="231" t="s">
        <v>55</v>
      </c>
      <c r="B71" s="231"/>
      <c r="C71" s="231"/>
      <c r="D71" s="231"/>
      <c r="E71" s="231"/>
    </row>
    <row r="72" spans="1:7" ht="13.9" customHeight="1" x14ac:dyDescent="0.2">
      <c r="A72" s="264" t="s">
        <v>56</v>
      </c>
      <c r="B72" s="264"/>
      <c r="C72" s="264"/>
      <c r="D72" s="264"/>
      <c r="E72" s="264"/>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7_17_0_2024_17</dc:title>
  <dc:creator>Adi Cohen</dc:creator>
  <cp:lastModifiedBy>Artiom Zelensky</cp:lastModifiedBy>
  <cp:lastPrinted>2024-07-04T09:41:51Z</cp:lastPrinted>
  <dcterms:created xsi:type="dcterms:W3CDTF">2019-11-21T10:57:46Z</dcterms:created>
  <dcterms:modified xsi:type="dcterms:W3CDTF">2024-07-30T07:24:17Z</dcterms:modified>
  <dc:language>עברית</dc:language>
</cp:coreProperties>
</file>