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drawings/drawing8.xml" ContentType="application/vnd.openxmlformats-officedocument.drawing+xml"/>
  <Override PartName="/xl/tables/table8.xml" ContentType="application/vnd.openxmlformats-officedocument.spreadsheetml.table+xml"/>
  <Override PartName="/xl/drawings/drawing9.xml" ContentType="application/vnd.openxmlformats-officedocument.drawing+xml"/>
  <Override PartName="/xl/tables/table9.xml" ContentType="application/vnd.openxmlformats-officedocument.spreadsheetml.table+xml"/>
  <Override PartName="/xl/drawings/drawing10.xml" ContentType="application/vnd.openxmlformats-officedocument.drawing+xml"/>
  <Override PartName="/xl/tables/table10.xml" ContentType="application/vnd.openxmlformats-officedocument.spreadsheetml.table+xml"/>
  <Override PartName="/xl/drawings/drawing11.xml" ContentType="application/vnd.openxmlformats-officedocument.drawing+xml"/>
  <Override PartName="/xl/tables/table11.xml" ContentType="application/vnd.openxmlformats-officedocument.spreadsheetml.table+xml"/>
  <Override PartName="/xl/drawings/drawing12.xml" ContentType="application/vnd.openxmlformats-officedocument.drawing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artiomz\Desktop\הוצאות ישירות גמל 2022\"/>
    </mc:Choice>
  </mc:AlternateContent>
  <xr:revisionPtr revIDLastSave="0" documentId="13_ncr:1_{C8DA4B42-25CB-4628-AF24-B0310FD98F2F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נספח 1_כללי" sheetId="16" r:id="rId1"/>
    <sheet name="נספח 2_פרוט עמלות והוצאות" sheetId="2" r:id="rId2"/>
    <sheet name="נספח 3_פירוט עמלות ניהול חיצוני" sheetId="3" r:id="rId3"/>
    <sheet name="נספח 1_7957" sheetId="1" r:id="rId4"/>
    <sheet name="נספח 1_7958" sheetId="4" r:id="rId5"/>
    <sheet name="נספח 1_7960" sheetId="7" r:id="rId6"/>
    <sheet name="נספח 1_7961" sheetId="10" r:id="rId7"/>
    <sheet name="נספח 1_7962" sheetId="13" r:id="rId8"/>
    <sheet name="נספח 1_7963" sheetId="17" r:id="rId9"/>
    <sheet name="נספח 1_12537 " sheetId="18" r:id="rId10"/>
    <sheet name="נספח 1_12538 " sheetId="19" r:id="rId11"/>
    <sheet name="נספח 1_12955  " sheetId="20" r:id="rId12"/>
  </sheets>
  <calcPr calcId="191029"/>
  <webPublishing codePage="1252"/>
</workbook>
</file>

<file path=xl/calcChain.xml><?xml version="1.0" encoding="utf-8"?>
<calcChain xmlns="http://schemas.openxmlformats.org/spreadsheetml/2006/main">
  <c r="B31" i="3" l="1"/>
  <c r="B35" i="16" l="1"/>
  <c r="B29" i="1" l="1"/>
  <c r="B27" i="1"/>
  <c r="B27" i="19" l="1"/>
  <c r="B27" i="18" l="1"/>
  <c r="B36" i="17" l="1"/>
  <c r="B32" i="16"/>
  <c r="B29" i="18"/>
  <c r="B33" i="3" l="1"/>
  <c r="B36" i="16"/>
  <c r="B29" i="19"/>
  <c r="B29" i="20"/>
  <c r="B27" i="20"/>
  <c r="B36" i="18"/>
  <c r="B31" i="18" s="1"/>
  <c r="B36" i="20"/>
  <c r="B36" i="19"/>
  <c r="B31" i="19" s="1"/>
  <c r="B31" i="20" l="1"/>
  <c r="B29" i="13"/>
  <c r="B36" i="13"/>
  <c r="B27" i="13"/>
  <c r="B29" i="10"/>
  <c r="B36" i="10"/>
  <c r="B31" i="13" l="1"/>
  <c r="B27" i="10"/>
  <c r="B31" i="10" s="1"/>
  <c r="B29" i="7" l="1"/>
  <c r="B27" i="7"/>
  <c r="B36" i="7"/>
  <c r="B29" i="4"/>
  <c r="B36" i="4"/>
  <c r="B27" i="4"/>
  <c r="B31" i="4" l="1"/>
  <c r="B31" i="7"/>
  <c r="B36" i="1"/>
  <c r="B31" i="1" s="1"/>
  <c r="B26" i="16" l="1"/>
  <c r="B25" i="16"/>
  <c r="B23" i="16"/>
  <c r="B22" i="16"/>
  <c r="B21" i="16"/>
  <c r="B20" i="16"/>
  <c r="B19" i="16"/>
  <c r="B18" i="16"/>
  <c r="B17" i="16"/>
  <c r="B16" i="16"/>
  <c r="B14" i="16"/>
  <c r="B22" i="2" s="1"/>
  <c r="B13" i="16"/>
  <c r="B12" i="16"/>
  <c r="B10" i="16"/>
  <c r="B9" i="16"/>
  <c r="B7" i="16"/>
  <c r="B6" i="16"/>
  <c r="B29" i="16" l="1"/>
  <c r="B7" i="2"/>
  <c r="B27" i="16"/>
  <c r="B31" i="16" s="1"/>
  <c r="B20" i="2"/>
  <c r="B32" i="2" l="1"/>
  <c r="B16" i="2"/>
  <c r="B17" i="2" l="1"/>
  <c r="B9" i="2"/>
  <c r="B10" i="2" s="1"/>
  <c r="B29" i="2" l="1"/>
</calcChain>
</file>

<file path=xl/sharedStrings.xml><?xml version="1.0" encoding="utf-8"?>
<sst xmlns="http://schemas.openxmlformats.org/spreadsheetml/2006/main" count="636" uniqueCount="92">
  <si>
    <t>1. סה"כ עמלות קניה ומכירה</t>
  </si>
  <si>
    <t>א. סך עמלות קנייה ומכירה לצדדים קשורים</t>
  </si>
  <si>
    <t>ב. סך עמלות קנייה ומכירה לצדדים שאינם קשורים</t>
  </si>
  <si>
    <t>2. סה"כ עמלות קסטודיאן</t>
  </si>
  <si>
    <t>א. סך עמלות קסטודיאן לצדדים קשורים</t>
  </si>
  <si>
    <t>ב. סך עמלות קסטודיאן לצדדים שאינם קשורים</t>
  </si>
  <si>
    <t>3. סה"כ מהשקעות לא סחירות</t>
  </si>
  <si>
    <t>א. סך הוצאות הנובעות מהשקעה בניירות ערך לא סחירים שאינם לצורך מימון פרויקטים לתשתיות</t>
  </si>
  <si>
    <t>ב. סך הוצאות הנובעות ממימון פרוייקטים לתשתיות</t>
  </si>
  <si>
    <t>ג. סך הוצאות הנובעות מהשקעה בזכויות מקרקעין</t>
  </si>
  <si>
    <t>4. סה"כ עמלות ניהול חיצוני</t>
  </si>
  <si>
    <t>א. סך תשלומים הנובעים מהשקעה בקרנות השקעה בישראל</t>
  </si>
  <si>
    <t>ב. סך תשלומים הנובעים מהשקעה בקרנות השקעה בחו"ל</t>
  </si>
  <si>
    <t>ג. סך תשלומים למנהלי תיקים ישראלים בגין השקעה בחו"ל</t>
  </si>
  <si>
    <t>ד. סך תשלומים למנהלי תיקים זרים</t>
  </si>
  <si>
    <t>ה. סך תשלומים בגין השקעה בקרנות סל ישראליות</t>
  </si>
  <si>
    <t>ו. סך תשלומים בגין השקעה בקרנות סל זרות</t>
  </si>
  <si>
    <t>ז. סך תשלומים בגין השקעה בקרנות נאמנות ישראליות</t>
  </si>
  <si>
    <t>ח. סך תשלומים בגין השקעה בקרנות נאמנות זרות</t>
  </si>
  <si>
    <t>5. סה"כ הוצאות אחרות</t>
  </si>
  <si>
    <t>א. סך הוצאות בעד ניהול תביעות</t>
  </si>
  <si>
    <t>ב. סך הוצאות בעד מתן משכנתאות</t>
  </si>
  <si>
    <t>6. סה"כ הוצאות ישירות (סיכום 1-5)</t>
  </si>
  <si>
    <t>7. שיעור הוצאות ישירות</t>
  </si>
  <si>
    <t>א. שיעור סך ההוצאות הישירות, שההוצאה בגינן מוגבלת לשיעור של 0.25% לפי התקנות (באחוזים)(סיכום סעיפים 3א, 4, 5ב חלקי סך נכסים)</t>
  </si>
  <si>
    <t>ב.שיעור סך הוצאות ישירות מתוך יתרת נכסים ממוצעת (באחוזים))</t>
  </si>
  <si>
    <t>סך נכסים לסוף שנה קודמת</t>
  </si>
  <si>
    <t>בתאריך</t>
  </si>
  <si>
    <t>בנק הפועלים בע"מ</t>
  </si>
  <si>
    <t>סך הכל עמלות והוצאות</t>
  </si>
  <si>
    <t>סך הכל עמלות ניהול חיצוני</t>
  </si>
  <si>
    <t>הראל קרנות נאמנות בע"מ</t>
  </si>
  <si>
    <t>ברוקארז'- עמלות קנייה ומכירה בגין ביצוע עסקאות בניירות ערך סחירים</t>
  </si>
  <si>
    <t>צדדים קשורים</t>
  </si>
  <si>
    <t>סך עמלות ברוקראז'</t>
  </si>
  <si>
    <t>עמלות קסטודיאן</t>
  </si>
  <si>
    <t>צדדים שאינם קשורים</t>
  </si>
  <si>
    <t>סך עמלות קסטודיאן</t>
  </si>
  <si>
    <t>הוצאה הנובעת מהשקעה בניירות ערך לא סחירים או ממתן הלוואה</t>
  </si>
  <si>
    <t>הוצאה הנובעת מהשקעה בזכויות מקרקעין</t>
  </si>
  <si>
    <t xml:space="preserve">הוצאה הנובעת בעד ניהול תביעה או תובענה
</t>
  </si>
  <si>
    <t>הוצאה הנובעת ממתן משכנתא</t>
  </si>
  <si>
    <t>סך הכל נכסים לסוף שנה קודמת</t>
  </si>
  <si>
    <t xml:space="preserve">תשלום הנובע מהשקעה בקרנות השקעה
</t>
  </si>
  <si>
    <t xml:space="preserve">תשלום למנהל תיקים ישראלי
</t>
  </si>
  <si>
    <t>תשלום למנהל תיקים זר</t>
  </si>
  <si>
    <t>תשלום בגין השקעה בקרנות נאמנות</t>
  </si>
  <si>
    <t>תשלום בגין השקעה בקרנות סל</t>
  </si>
  <si>
    <t xml:space="preserve">תעודת סל ישראלית
</t>
  </si>
  <si>
    <t>תעודת סל זרה</t>
  </si>
  <si>
    <t>INVESCO</t>
  </si>
  <si>
    <t>אחרים</t>
  </si>
  <si>
    <t>מספר אישור: 7957</t>
  </si>
  <si>
    <t>מספר אישור: 7958</t>
  </si>
  <si>
    <t>S&amp;P500 מור גמל להשקעה - מחקה מדד</t>
  </si>
  <si>
    <t>מור השקעה עוקב מדד תל בונד 20</t>
  </si>
  <si>
    <t>מור השקעה מניות תל אביב 35</t>
  </si>
  <si>
    <t>מספר אישור: 7960</t>
  </si>
  <si>
    <t>מור מדדיות ממשלתיות ל 5-10 שנים</t>
  </si>
  <si>
    <t>מספר אישור: 7961</t>
  </si>
  <si>
    <t>מור השקעה מדד שיקלית ריבית קבועה ממשלתית</t>
  </si>
  <si>
    <t>מספר אישור: 7962</t>
  </si>
  <si>
    <t xml:space="preserve">מוק השקעה מסלול כספי </t>
  </si>
  <si>
    <t>מספר אישור: 7963</t>
  </si>
  <si>
    <t>מספר אישור: 12537</t>
  </si>
  <si>
    <t>מור השקעה מסלול כללי</t>
  </si>
  <si>
    <t>מספר אישור: 12538</t>
  </si>
  <si>
    <t>מור גמל להשקעה עד 25% מניות</t>
  </si>
  <si>
    <t>מספר אישור: 12955</t>
  </si>
  <si>
    <t>קופה: 7956</t>
  </si>
  <si>
    <t>גמל להשקעה</t>
  </si>
  <si>
    <t>מספר אישור: 7956</t>
  </si>
  <si>
    <t>קסם קרנות נאמנות בע"מ</t>
  </si>
  <si>
    <t xml:space="preserve">MORE MAGNA AM LTD </t>
  </si>
  <si>
    <t>שכ"ט עורכי דין</t>
  </si>
  <si>
    <t>סך נכסים לסוף שנה נוכחית</t>
  </si>
  <si>
    <t>יתרה ממוצעת</t>
  </si>
  <si>
    <t>12:38:22 שעה 19/01/2022</t>
  </si>
  <si>
    <t xml:space="preserve">סך התשלומים ששולמו בגין כל סוג של הוצאה ישירה לשנה המסתיימת ביום: 30/12/2022 נספח 1 </t>
  </si>
  <si>
    <t>נספח 2 – פרוט עמלות והוצאות לשנה המסתיימת ביום: 30/12/2022</t>
  </si>
  <si>
    <t>נספח 3 - פירוט עמלות ניהול חיצוני לשנה המסתיימת ביום: 30/12/2022</t>
  </si>
  <si>
    <t>ב.שיעור סך הוצאות ישירות מתוך יתרת נכסים ממוצעת (באחוזים)</t>
  </si>
  <si>
    <t>מור השקעה מסלול מניות</t>
  </si>
  <si>
    <t xml:space="preserve">Lyxor s&amp;p 500 ucits </t>
  </si>
  <si>
    <t>פסגות קרנות נאמנות בע"מ</t>
  </si>
  <si>
    <t>קרנות נאמנות זרות</t>
  </si>
  <si>
    <t>SCHRODER ISF CHINA A</t>
  </si>
  <si>
    <t xml:space="preserve">One Equity Partners- </t>
  </si>
  <si>
    <t>Stardom Media Ventures</t>
  </si>
  <si>
    <t>עמודה1</t>
  </si>
  <si>
    <t>ריק במקור</t>
  </si>
  <si>
    <t>Column1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</si>
</sst>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(* #,##0.00_);_(* \(#,##0.00\);_(* &quot;-&quot;??_);_(@_)"/>
    <numFmt numFmtId="165" formatCode="#,##0.########;\-#,##0.########;\-"/>
    <numFmt numFmtId="166" formatCode="#,##0.########"/>
    <numFmt numFmtId="167" formatCode="_ * #,##0.000_ ;_ * \-#,##0.000_ ;_ * &quot;-&quot;??_ ;_ @_ "/>
    <numFmt numFmtId="168" formatCode="#,##0.000"/>
    <numFmt numFmtId="169" formatCode="0.000%"/>
    <numFmt numFmtId="170" formatCode="0.0000%"/>
    <numFmt numFmtId="171" formatCode="0.000"/>
    <numFmt numFmtId="172" formatCode=";;;"/>
  </numFmts>
  <fonts count="7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2"/>
      <color theme="1"/>
      <name val="Arial"/>
      <family val="2"/>
    </font>
    <font>
      <b/>
      <sz val="10"/>
      <color theme="1"/>
      <name val="Tahoma"/>
      <family val="2"/>
    </font>
    <font>
      <sz val="8"/>
      <color theme="1"/>
      <name val="Tahoma"/>
      <family val="2"/>
    </font>
    <font>
      <b/>
      <sz val="8"/>
      <color theme="1"/>
      <name val="Tahoma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7">
    <xf numFmtId="0" fontId="0" fillId="0" borderId="0" xfId="0"/>
    <xf numFmtId="21" fontId="1" fillId="0" borderId="0" xfId="0" applyNumberFormat="1" applyFont="1" applyAlignment="1">
      <alignment horizontal="right" vertical="top"/>
    </xf>
    <xf numFmtId="3" fontId="4" fillId="0" borderId="1" xfId="0" applyNumberFormat="1" applyFont="1" applyBorder="1" applyAlignment="1">
      <alignment horizontal="right" vertical="top"/>
    </xf>
    <xf numFmtId="166" fontId="4" fillId="0" borderId="1" xfId="0" applyNumberFormat="1" applyFont="1" applyBorder="1" applyAlignment="1">
      <alignment horizontal="right" vertical="top"/>
    </xf>
    <xf numFmtId="0" fontId="1" fillId="0" borderId="2" xfId="0" applyFont="1" applyBorder="1" applyAlignment="1">
      <alignment horizontal="right" vertical="top" readingOrder="2"/>
    </xf>
    <xf numFmtId="0" fontId="2" fillId="0" borderId="2" xfId="0" applyFont="1" applyBorder="1" applyAlignment="1">
      <alignment horizontal="right" vertical="top" readingOrder="2"/>
    </xf>
    <xf numFmtId="0" fontId="0" fillId="0" borderId="0" xfId="0" applyAlignment="1">
      <alignment horizontal="right" readingOrder="2"/>
    </xf>
    <xf numFmtId="165" fontId="1" fillId="0" borderId="2" xfId="0" applyNumberFormat="1" applyFont="1" applyBorder="1" applyAlignment="1">
      <alignment horizontal="right" vertical="top" readingOrder="2"/>
    </xf>
    <xf numFmtId="0" fontId="0" fillId="0" borderId="0" xfId="0" applyAlignment="1">
      <alignment horizontal="right"/>
    </xf>
    <xf numFmtId="167" fontId="0" fillId="0" borderId="0" xfId="1" applyNumberFormat="1" applyFont="1" applyAlignment="1">
      <alignment horizontal="right"/>
    </xf>
    <xf numFmtId="0" fontId="0" fillId="0" borderId="0" xfId="0" applyAlignment="1">
      <alignment horizontal="right" readingOrder="2"/>
    </xf>
    <xf numFmtId="0" fontId="1" fillId="0" borderId="1" xfId="0" applyFont="1" applyBorder="1" applyAlignment="1">
      <alignment horizontal="right" vertical="top" wrapText="1" readingOrder="2"/>
    </xf>
    <xf numFmtId="0" fontId="1" fillId="0" borderId="1" xfId="0" applyFont="1" applyBorder="1" applyAlignment="1">
      <alignment horizontal="right" vertical="top" readingOrder="2"/>
    </xf>
    <xf numFmtId="0" fontId="1" fillId="0" borderId="3" xfId="0" applyFont="1" applyBorder="1" applyAlignment="1">
      <alignment horizontal="right" vertical="center" readingOrder="2"/>
    </xf>
    <xf numFmtId="0" fontId="2" fillId="0" borderId="0" xfId="0" applyFont="1" applyAlignment="1">
      <alignment horizontal="right" vertical="center" readingOrder="2"/>
    </xf>
    <xf numFmtId="0" fontId="1" fillId="0" borderId="0" xfId="0" applyFont="1" applyAlignment="1">
      <alignment horizontal="right" vertical="center" readingOrder="2"/>
    </xf>
    <xf numFmtId="0" fontId="0" fillId="0" borderId="0" xfId="0" applyAlignment="1">
      <alignment horizontal="right"/>
    </xf>
    <xf numFmtId="0" fontId="0" fillId="0" borderId="0" xfId="0" applyAlignment="1">
      <alignment horizontal="right" readingOrder="2"/>
    </xf>
    <xf numFmtId="10" fontId="1" fillId="0" borderId="2" xfId="2" applyNumberFormat="1" applyFont="1" applyBorder="1" applyAlignment="1">
      <alignment horizontal="right" vertical="top" readingOrder="2"/>
    </xf>
    <xf numFmtId="167" fontId="1" fillId="0" borderId="1" xfId="1" applyNumberFormat="1" applyFont="1" applyBorder="1" applyAlignment="1">
      <alignment horizontal="right" vertical="top" readingOrder="2"/>
    </xf>
    <xf numFmtId="167" fontId="1" fillId="0" borderId="2" xfId="1" applyNumberFormat="1" applyFont="1" applyBorder="1" applyAlignment="1">
      <alignment horizontal="right" vertical="top" readingOrder="2"/>
    </xf>
    <xf numFmtId="167" fontId="0" fillId="0" borderId="0" xfId="1" applyNumberFormat="1" applyFont="1" applyAlignment="1">
      <alignment horizontal="right" readingOrder="2"/>
    </xf>
    <xf numFmtId="167" fontId="0" fillId="0" borderId="2" xfId="1" applyNumberFormat="1" applyFont="1" applyBorder="1" applyAlignment="1">
      <alignment horizontal="right" vertical="top" readingOrder="2"/>
    </xf>
    <xf numFmtId="14" fontId="1" fillId="0" borderId="0" xfId="0" applyNumberFormat="1" applyFont="1" applyAlignment="1">
      <alignment horizontal="right" vertical="top"/>
    </xf>
    <xf numFmtId="0" fontId="3" fillId="0" borderId="0" xfId="0" applyFont="1" applyBorder="1" applyAlignment="1">
      <alignment horizontal="right" vertical="center"/>
    </xf>
    <xf numFmtId="0" fontId="0" fillId="0" borderId="0" xfId="0" applyFont="1" applyAlignment="1">
      <alignment horizontal="right" vertical="center" readingOrder="2"/>
    </xf>
    <xf numFmtId="0" fontId="1" fillId="0" borderId="1" xfId="0" applyFont="1" applyBorder="1" applyAlignment="1">
      <alignment vertical="top" wrapText="1" readingOrder="2"/>
    </xf>
    <xf numFmtId="0" fontId="1" fillId="0" borderId="3" xfId="0" applyFont="1" applyBorder="1" applyAlignment="1">
      <alignment vertical="center" readingOrder="2"/>
    </xf>
    <xf numFmtId="10" fontId="1" fillId="0" borderId="1" xfId="2" applyNumberFormat="1" applyFont="1" applyBorder="1" applyAlignment="1">
      <alignment vertical="top" readingOrder="2"/>
    </xf>
    <xf numFmtId="0" fontId="0" fillId="0" borderId="4" xfId="0" applyBorder="1" applyAlignment="1"/>
    <xf numFmtId="0" fontId="3" fillId="0" borderId="4" xfId="0" applyFont="1" applyBorder="1" applyAlignment="1">
      <alignment vertical="center"/>
    </xf>
    <xf numFmtId="167" fontId="0" fillId="0" borderId="4" xfId="1" applyNumberFormat="1" applyFont="1" applyBorder="1" applyAlignment="1"/>
    <xf numFmtId="167" fontId="0" fillId="0" borderId="0" xfId="1" applyNumberFormat="1" applyFont="1" applyBorder="1" applyAlignment="1"/>
    <xf numFmtId="167" fontId="3" fillId="0" borderId="4" xfId="1" applyNumberFormat="1" applyFont="1" applyBorder="1" applyAlignment="1">
      <alignment horizontal="right" vertical="top"/>
    </xf>
    <xf numFmtId="0" fontId="3" fillId="0" borderId="0" xfId="0" applyFont="1" applyBorder="1" applyAlignment="1">
      <alignment vertical="center" wrapText="1"/>
    </xf>
    <xf numFmtId="167" fontId="3" fillId="0" borderId="0" xfId="1" applyNumberFormat="1" applyFont="1" applyBorder="1" applyAlignment="1">
      <alignment horizontal="right" vertical="top"/>
    </xf>
    <xf numFmtId="167" fontId="1" fillId="0" borderId="0" xfId="1" applyNumberFormat="1" applyFont="1" applyBorder="1" applyAlignment="1">
      <alignment horizontal="right" vertical="top"/>
    </xf>
    <xf numFmtId="0" fontId="3" fillId="0" borderId="0" xfId="0" applyFont="1" applyAlignment="1">
      <alignment horizontal="right"/>
    </xf>
    <xf numFmtId="167" fontId="0" fillId="0" borderId="4" xfId="0" applyNumberFormat="1" applyBorder="1" applyAlignment="1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 readingOrder="2"/>
    </xf>
    <xf numFmtId="0" fontId="1" fillId="0" borderId="0" xfId="0" applyFont="1" applyAlignment="1">
      <alignment vertical="center"/>
    </xf>
    <xf numFmtId="0" fontId="0" fillId="0" borderId="0" xfId="0" applyAlignment="1">
      <alignment horizontal="right" readingOrder="2"/>
    </xf>
    <xf numFmtId="0" fontId="0" fillId="0" borderId="0" xfId="0" applyAlignment="1">
      <alignment horizontal="right"/>
    </xf>
    <xf numFmtId="0" fontId="0" fillId="0" borderId="0" xfId="0" applyAlignment="1">
      <alignment horizontal="right" readingOrder="2"/>
    </xf>
    <xf numFmtId="0" fontId="0" fillId="0" borderId="0" xfId="0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right" readingOrder="2"/>
    </xf>
    <xf numFmtId="0" fontId="0" fillId="0" borderId="0" xfId="0" applyAlignment="1">
      <alignment horizontal="right" readingOrder="2"/>
    </xf>
    <xf numFmtId="169" fontId="1" fillId="0" borderId="2" xfId="2" applyNumberFormat="1" applyFont="1" applyBorder="1" applyAlignment="1">
      <alignment horizontal="right" vertical="top" readingOrder="1"/>
    </xf>
    <xf numFmtId="170" fontId="1" fillId="0" borderId="2" xfId="2" applyNumberFormat="1" applyFont="1" applyBorder="1" applyAlignment="1">
      <alignment horizontal="right" vertical="top" readingOrder="1"/>
    </xf>
    <xf numFmtId="21" fontId="0" fillId="0" borderId="3" xfId="0" applyNumberFormat="1" applyFont="1" applyBorder="1" applyAlignment="1">
      <alignment vertical="center" readingOrder="2"/>
    </xf>
    <xf numFmtId="21" fontId="0" fillId="0" borderId="3" xfId="0" applyNumberFormat="1" applyFont="1" applyBorder="1" applyAlignment="1">
      <alignment horizontal="right" vertical="center" readingOrder="2"/>
    </xf>
    <xf numFmtId="0" fontId="0" fillId="0" borderId="0" xfId="0" applyAlignment="1">
      <alignment horizontal="right"/>
    </xf>
    <xf numFmtId="167" fontId="0" fillId="0" borderId="2" xfId="1" applyNumberFormat="1" applyFont="1" applyFill="1" applyBorder="1" applyAlignment="1">
      <alignment horizontal="right" vertical="top" readingOrder="2"/>
    </xf>
    <xf numFmtId="167" fontId="1" fillId="0" borderId="2" xfId="1" applyNumberFormat="1" applyFont="1" applyFill="1" applyBorder="1" applyAlignment="1">
      <alignment horizontal="right" vertical="top" readingOrder="2"/>
    </xf>
    <xf numFmtId="167" fontId="1" fillId="0" borderId="1" xfId="1" applyNumberFormat="1" applyFont="1" applyFill="1" applyBorder="1" applyAlignment="1">
      <alignment horizontal="right" vertical="top" readingOrder="2"/>
    </xf>
    <xf numFmtId="0" fontId="0" fillId="0" borderId="0" xfId="0" applyAlignment="1">
      <alignment horizontal="right"/>
    </xf>
    <xf numFmtId="0" fontId="0" fillId="0" borderId="0" xfId="0" applyFont="1" applyAlignment="1">
      <alignment horizontal="right"/>
    </xf>
    <xf numFmtId="168" fontId="0" fillId="0" borderId="0" xfId="0" applyNumberFormat="1" applyFont="1" applyBorder="1" applyAlignment="1">
      <alignment horizontal="right" vertical="top"/>
    </xf>
    <xf numFmtId="167" fontId="1" fillId="0" borderId="0" xfId="1" applyNumberFormat="1" applyFont="1" applyFill="1" applyBorder="1" applyAlignment="1">
      <alignment horizontal="right" vertical="top"/>
    </xf>
    <xf numFmtId="0" fontId="0" fillId="0" borderId="0" xfId="0" applyAlignment="1">
      <alignment horizontal="right"/>
    </xf>
    <xf numFmtId="0" fontId="0" fillId="0" borderId="2" xfId="0" applyFont="1" applyBorder="1" applyAlignment="1">
      <alignment horizontal="right" vertical="top" readingOrder="2"/>
    </xf>
    <xf numFmtId="171" fontId="0" fillId="0" borderId="0" xfId="0" applyNumberFormat="1" applyAlignment="1">
      <alignment horizontal="right" readingOrder="2"/>
    </xf>
    <xf numFmtId="168" fontId="4" fillId="0" borderId="0" xfId="0" applyNumberFormat="1" applyFont="1" applyBorder="1" applyAlignment="1">
      <alignment horizontal="right" vertical="top"/>
    </xf>
    <xf numFmtId="0" fontId="6" fillId="0" borderId="0" xfId="0" applyFont="1" applyAlignment="1">
      <alignment horizontal="right" vertical="center" readingOrder="2"/>
    </xf>
    <xf numFmtId="0" fontId="3" fillId="0" borderId="4" xfId="0" applyFont="1" applyBorder="1" applyAlignment="1">
      <alignment horizontal="right" vertical="center"/>
    </xf>
    <xf numFmtId="0" fontId="0" fillId="0" borderId="4" xfId="0" applyBorder="1" applyAlignment="1">
      <alignment horizontal="right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right"/>
    </xf>
    <xf numFmtId="0" fontId="0" fillId="0" borderId="0" xfId="0" applyFont="1" applyAlignment="1">
      <alignment horizontal="right" vertical="center"/>
    </xf>
    <xf numFmtId="0" fontId="0" fillId="0" borderId="0" xfId="0" applyFont="1" applyAlignment="1">
      <alignment horizontal="right" vertical="center" readingOrder="2"/>
    </xf>
    <xf numFmtId="0" fontId="0" fillId="0" borderId="0" xfId="0" applyAlignment="1">
      <alignment horizontal="right" readingOrder="2"/>
    </xf>
    <xf numFmtId="0" fontId="1" fillId="0" borderId="0" xfId="0" applyFont="1" applyAlignment="1">
      <alignment horizontal="right" vertical="center" readingOrder="2"/>
    </xf>
    <xf numFmtId="172" fontId="0" fillId="0" borderId="0" xfId="0" applyNumberFormat="1" applyAlignment="1">
      <alignment horizontal="right" readingOrder="2"/>
    </xf>
    <xf numFmtId="172" fontId="0" fillId="0" borderId="0" xfId="1" applyNumberFormat="1" applyFont="1" applyAlignment="1">
      <alignment horizontal="right" readingOrder="2"/>
    </xf>
    <xf numFmtId="172" fontId="0" fillId="0" borderId="2" xfId="0" applyNumberFormat="1" applyBorder="1" applyAlignment="1">
      <alignment readingOrder="2"/>
    </xf>
    <xf numFmtId="172" fontId="1" fillId="0" borderId="2" xfId="2" applyNumberFormat="1" applyFont="1" applyBorder="1" applyAlignment="1">
      <alignment horizontal="right" vertical="top" readingOrder="1"/>
    </xf>
    <xf numFmtId="172" fontId="0" fillId="0" borderId="0" xfId="0" applyNumberFormat="1" applyAlignment="1">
      <alignment readingOrder="2"/>
    </xf>
    <xf numFmtId="172" fontId="1" fillId="0" borderId="0" xfId="0" applyNumberFormat="1" applyFont="1" applyBorder="1" applyAlignment="1">
      <alignment horizontal="right" vertical="center" readingOrder="2"/>
    </xf>
    <xf numFmtId="0" fontId="0" fillId="0" borderId="0" xfId="0" applyFont="1" applyBorder="1" applyAlignment="1">
      <alignment horizontal="right" vertical="center" readingOrder="2"/>
    </xf>
    <xf numFmtId="0" fontId="0" fillId="0" borderId="0" xfId="0" applyBorder="1" applyAlignment="1">
      <alignment horizontal="right" readingOrder="2"/>
    </xf>
    <xf numFmtId="0" fontId="3" fillId="0" borderId="0" xfId="0" applyFont="1" applyBorder="1" applyAlignment="1">
      <alignment vertical="center"/>
    </xf>
    <xf numFmtId="172" fontId="0" fillId="0" borderId="0" xfId="1" applyNumberFormat="1" applyFont="1" applyBorder="1" applyAlignment="1"/>
    <xf numFmtId="172" fontId="5" fillId="0" borderId="0" xfId="1" applyNumberFormat="1" applyFont="1" applyBorder="1" applyAlignment="1">
      <alignment horizontal="right" vertical="top"/>
    </xf>
    <xf numFmtId="172" fontId="4" fillId="0" borderId="0" xfId="1" applyNumberFormat="1" applyFont="1" applyBorder="1" applyAlignment="1">
      <alignment horizontal="right" vertical="top"/>
    </xf>
    <xf numFmtId="172" fontId="4" fillId="0" borderId="4" xfId="1" applyNumberFormat="1" applyFont="1" applyBorder="1" applyAlignment="1">
      <alignment horizontal="right" vertical="top"/>
    </xf>
    <xf numFmtId="172" fontId="0" fillId="0" borderId="0" xfId="0" applyNumberFormat="1" applyAlignment="1">
      <alignment horizontal="right"/>
    </xf>
    <xf numFmtId="172" fontId="3" fillId="0" borderId="0" xfId="1" applyNumberFormat="1" applyFont="1" applyBorder="1" applyAlignment="1">
      <alignment horizontal="right" vertical="top"/>
    </xf>
    <xf numFmtId="172" fontId="0" fillId="0" borderId="4" xfId="1" applyNumberFormat="1" applyFont="1" applyBorder="1" applyAlignment="1"/>
    <xf numFmtId="172" fontId="0" fillId="0" borderId="0" xfId="0" applyNumberFormat="1" applyBorder="1" applyAlignment="1">
      <alignment horizontal="right"/>
    </xf>
    <xf numFmtId="172" fontId="4" fillId="0" borderId="0" xfId="0" applyNumberFormat="1" applyFont="1" applyBorder="1" applyAlignment="1">
      <alignment horizontal="right" vertical="top"/>
    </xf>
    <xf numFmtId="172" fontId="0" fillId="0" borderId="4" xfId="0" applyNumberFormat="1" applyBorder="1" applyAlignment="1"/>
    <xf numFmtId="172" fontId="0" fillId="0" borderId="0" xfId="1" applyNumberFormat="1" applyFont="1" applyAlignment="1">
      <alignment horizontal="right"/>
    </xf>
    <xf numFmtId="172" fontId="0" fillId="0" borderId="0" xfId="0" applyNumberFormat="1" applyFont="1" applyBorder="1" applyAlignment="1">
      <alignment horizontal="right" vertical="top"/>
    </xf>
    <xf numFmtId="172" fontId="3" fillId="0" borderId="0" xfId="0" applyNumberFormat="1" applyFont="1" applyAlignment="1">
      <alignment horizontal="right"/>
    </xf>
    <xf numFmtId="172" fontId="0" fillId="0" borderId="0" xfId="0" applyNumberFormat="1" applyBorder="1" applyAlignment="1"/>
    <xf numFmtId="172" fontId="1" fillId="0" borderId="0" xfId="1" applyNumberFormat="1" applyFont="1" applyFill="1" applyBorder="1" applyAlignment="1">
      <alignment horizontal="right" vertical="top"/>
    </xf>
    <xf numFmtId="172" fontId="4" fillId="0" borderId="1" xfId="0" applyNumberFormat="1" applyFont="1" applyBorder="1" applyAlignment="1">
      <alignment horizontal="right" vertical="top"/>
    </xf>
    <xf numFmtId="0" fontId="0" fillId="0" borderId="0" xfId="0" applyFont="1" applyBorder="1" applyAlignment="1">
      <alignment horizontal="right" vertical="center" readingOrder="2"/>
    </xf>
    <xf numFmtId="0" fontId="0" fillId="0" borderId="0" xfId="0" applyBorder="1" applyAlignment="1">
      <alignment horizontal="right" readingOrder="2"/>
    </xf>
    <xf numFmtId="172" fontId="0" fillId="0" borderId="2" xfId="0" applyNumberFormat="1" applyBorder="1" applyAlignment="1">
      <alignment horizontal="right" readingOrder="2"/>
    </xf>
    <xf numFmtId="0" fontId="0" fillId="0" borderId="0" xfId="0" applyFont="1" applyBorder="1" applyAlignment="1">
      <alignment horizontal="right" vertical="center"/>
    </xf>
    <xf numFmtId="0" fontId="0" fillId="0" borderId="0" xfId="0" applyBorder="1" applyAlignment="1">
      <alignment horizontal="right"/>
    </xf>
    <xf numFmtId="172" fontId="1" fillId="0" borderId="1" xfId="1" applyNumberFormat="1" applyFont="1" applyBorder="1" applyAlignment="1">
      <alignment horizontal="right" vertical="top" readingOrder="2"/>
    </xf>
    <xf numFmtId="172" fontId="1" fillId="0" borderId="2" xfId="1" applyNumberFormat="1" applyFont="1" applyBorder="1" applyAlignment="1">
      <alignment horizontal="right" vertical="top" readingOrder="2"/>
    </xf>
    <xf numFmtId="172" fontId="0" fillId="0" borderId="2" xfId="2" applyNumberFormat="1" applyFont="1" applyBorder="1" applyAlignment="1">
      <alignment readingOrder="2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right"/>
    </xf>
    <xf numFmtId="0" fontId="0" fillId="0" borderId="0" xfId="0" applyAlignment="1">
      <alignment horizontal="right" readingOrder="2"/>
    </xf>
    <xf numFmtId="0" fontId="1" fillId="0" borderId="0" xfId="0" applyFont="1" applyAlignment="1">
      <alignment horizontal="right" vertical="center" readingOrder="2"/>
    </xf>
    <xf numFmtId="0" fontId="0" fillId="0" borderId="0" xfId="0" applyFont="1" applyBorder="1" applyAlignment="1">
      <alignment horizontal="right" vertical="center"/>
    </xf>
    <xf numFmtId="0" fontId="0" fillId="0" borderId="0" xfId="0" applyBorder="1" applyAlignment="1">
      <alignment horizontal="right"/>
    </xf>
    <xf numFmtId="0" fontId="2" fillId="0" borderId="3" xfId="0" applyFont="1" applyBorder="1" applyAlignment="1">
      <alignment horizontal="right" vertical="center" readingOrder="2"/>
    </xf>
    <xf numFmtId="0" fontId="0" fillId="0" borderId="3" xfId="0" applyBorder="1" applyAlignment="1">
      <alignment horizontal="right" readingOrder="2"/>
    </xf>
    <xf numFmtId="172" fontId="0" fillId="0" borderId="0" xfId="0" applyNumberFormat="1" applyAlignment="1"/>
    <xf numFmtId="172" fontId="0" fillId="0" borderId="0" xfId="0" applyNumberFormat="1" applyBorder="1" applyAlignment="1">
      <alignment horizontal="right" readingOrder="2"/>
    </xf>
  </cellXfs>
  <cellStyles count="3">
    <cellStyle name="Comma" xfId="1" builtinId="3"/>
    <cellStyle name="Normal" xfId="0" builtinId="0"/>
    <cellStyle name="Percent" xfId="2" builtinId="5"/>
  </cellStyles>
  <dxfs count="4">
    <dxf>
      <border outline="0">
        <bottom style="medium">
          <color auto="1"/>
        </bottom>
      </border>
    </dxf>
    <dxf>
      <border outline="0">
        <bottom style="medium">
          <color auto="1"/>
        </bottom>
      </border>
    </dxf>
    <dxf>
      <alignment horizontal="right" vertical="bottom" textRotation="0" wrapText="0" indent="0" justifyLastLine="0" shrinkToFit="0" readingOrder="2"/>
    </dxf>
    <dxf>
      <border outline="0">
        <top style="medium">
          <color auto="1"/>
        </top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 descr="לוגו נגיושת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579120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0</xdr:col>
      <xdr:colOff>3400425</xdr:colOff>
      <xdr:row>0</xdr:row>
      <xdr:rowOff>57150</xdr:rowOff>
    </xdr:from>
    <xdr:to>
      <xdr:col>0</xdr:col>
      <xdr:colOff>3733800</xdr:colOff>
      <xdr:row>2</xdr:row>
      <xdr:rowOff>66675</xdr:rowOff>
    </xdr:to>
    <xdr:pic>
      <xdr:nvPicPr>
        <xdr:cNvPr id="3" name="תמונה 2" descr="לוגו נגישות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2553675" y="57150"/>
          <a:ext cx="333375" cy="33337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1</xdr:col>
      <xdr:colOff>390525</xdr:colOff>
      <xdr:row>0</xdr:row>
      <xdr:rowOff>133350</xdr:rowOff>
    </xdr:from>
    <xdr:to>
      <xdr:col>1</xdr:col>
      <xdr:colOff>723900</xdr:colOff>
      <xdr:row>2</xdr:row>
      <xdr:rowOff>142875</xdr:rowOff>
    </xdr:to>
    <xdr:pic>
      <xdr:nvPicPr>
        <xdr:cNvPr id="7" name="תמונה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314925" y="133350"/>
          <a:ext cx="333375" cy="3333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1</xdr:col>
      <xdr:colOff>209550</xdr:colOff>
      <xdr:row>0</xdr:row>
      <xdr:rowOff>123825</xdr:rowOff>
    </xdr:from>
    <xdr:to>
      <xdr:col>1</xdr:col>
      <xdr:colOff>542925</xdr:colOff>
      <xdr:row>2</xdr:row>
      <xdr:rowOff>133350</xdr:rowOff>
    </xdr:to>
    <xdr:pic>
      <xdr:nvPicPr>
        <xdr:cNvPr id="7" name="תמונה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495900" y="123825"/>
          <a:ext cx="333375" cy="3333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1</xdr:col>
      <xdr:colOff>447675</xdr:colOff>
      <xdr:row>1</xdr:row>
      <xdr:rowOff>66675</xdr:rowOff>
    </xdr:from>
    <xdr:to>
      <xdr:col>1</xdr:col>
      <xdr:colOff>781050</xdr:colOff>
      <xdr:row>3</xdr:row>
      <xdr:rowOff>76200</xdr:rowOff>
    </xdr:to>
    <xdr:pic>
      <xdr:nvPicPr>
        <xdr:cNvPr id="7" name="תמונה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257775" y="228600"/>
          <a:ext cx="333375" cy="3333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352425</xdr:colOff>
      <xdr:row>0</xdr:row>
      <xdr:rowOff>152400</xdr:rowOff>
    </xdr:from>
    <xdr:to>
      <xdr:col>1</xdr:col>
      <xdr:colOff>685800</xdr:colOff>
      <xdr:row>3</xdr:row>
      <xdr:rowOff>0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6714850" y="152400"/>
          <a:ext cx="333375" cy="3333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219075</xdr:colOff>
      <xdr:row>1</xdr:row>
      <xdr:rowOff>95250</xdr:rowOff>
    </xdr:from>
    <xdr:to>
      <xdr:col>1</xdr:col>
      <xdr:colOff>552450</xdr:colOff>
      <xdr:row>3</xdr:row>
      <xdr:rowOff>104775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6848200" y="257175"/>
          <a:ext cx="333375" cy="3333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0</xdr:col>
      <xdr:colOff>5400675</xdr:colOff>
      <xdr:row>0</xdr:row>
      <xdr:rowOff>85725</xdr:rowOff>
    </xdr:from>
    <xdr:to>
      <xdr:col>0</xdr:col>
      <xdr:colOff>5734050</xdr:colOff>
      <xdr:row>2</xdr:row>
      <xdr:rowOff>95250</xdr:rowOff>
    </xdr:to>
    <xdr:pic>
      <xdr:nvPicPr>
        <xdr:cNvPr id="3" name="תמונה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8162650" y="85725"/>
          <a:ext cx="333375" cy="333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579120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1</xdr:col>
      <xdr:colOff>219075</xdr:colOff>
      <xdr:row>0</xdr:row>
      <xdr:rowOff>104775</xdr:rowOff>
    </xdr:from>
    <xdr:to>
      <xdr:col>1</xdr:col>
      <xdr:colOff>552450</xdr:colOff>
      <xdr:row>2</xdr:row>
      <xdr:rowOff>114300</xdr:rowOff>
    </xdr:to>
    <xdr:pic>
      <xdr:nvPicPr>
        <xdr:cNvPr id="5" name="תמונה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486375" y="104775"/>
          <a:ext cx="333375" cy="3333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579120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579120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1</xdr:col>
      <xdr:colOff>457200</xdr:colOff>
      <xdr:row>0</xdr:row>
      <xdr:rowOff>47625</xdr:rowOff>
    </xdr:from>
    <xdr:to>
      <xdr:col>1</xdr:col>
      <xdr:colOff>790575</xdr:colOff>
      <xdr:row>2</xdr:row>
      <xdr:rowOff>57150</xdr:rowOff>
    </xdr:to>
    <xdr:pic>
      <xdr:nvPicPr>
        <xdr:cNvPr id="5" name="תמונה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248250" y="47625"/>
          <a:ext cx="333375" cy="33337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579120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579120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579120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1</xdr:col>
      <xdr:colOff>323850</xdr:colOff>
      <xdr:row>0</xdr:row>
      <xdr:rowOff>133350</xdr:rowOff>
    </xdr:from>
    <xdr:to>
      <xdr:col>1</xdr:col>
      <xdr:colOff>657225</xdr:colOff>
      <xdr:row>2</xdr:row>
      <xdr:rowOff>142875</xdr:rowOff>
    </xdr:to>
    <xdr:pic>
      <xdr:nvPicPr>
        <xdr:cNvPr id="6" name="תמונה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381600" y="133350"/>
          <a:ext cx="333375" cy="33337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579120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579120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579120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579120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1</xdr:col>
      <xdr:colOff>523875</xdr:colOff>
      <xdr:row>0</xdr:row>
      <xdr:rowOff>142875</xdr:rowOff>
    </xdr:from>
    <xdr:to>
      <xdr:col>1</xdr:col>
      <xdr:colOff>857250</xdr:colOff>
      <xdr:row>2</xdr:row>
      <xdr:rowOff>152400</xdr:rowOff>
    </xdr:to>
    <xdr:pic>
      <xdr:nvPicPr>
        <xdr:cNvPr id="7" name="תמונה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181575" y="142875"/>
          <a:ext cx="333375" cy="33337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32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15315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1</xdr:col>
      <xdr:colOff>533400</xdr:colOff>
      <xdr:row>1</xdr:row>
      <xdr:rowOff>0</xdr:rowOff>
    </xdr:from>
    <xdr:to>
      <xdr:col>1</xdr:col>
      <xdr:colOff>866775</xdr:colOff>
      <xdr:row>3</xdr:row>
      <xdr:rowOff>9525</xdr:rowOff>
    </xdr:to>
    <xdr:pic>
      <xdr:nvPicPr>
        <xdr:cNvPr id="7" name="תמונה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172050" y="161925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5E5D759-99EE-449B-BC97-AFEDA83E429E}" name="TitleRegion1.a1.b36.1" displayName="TitleRegion1.a1.b36.1" ref="A1:B36" totalsRowShown="0">
  <autoFilter ref="A1:B36" xr:uid="{32E499FC-387A-4B9C-89D2-8937B61CCC8D}">
    <filterColumn colId="0" hiddenButton="1"/>
    <filterColumn colId="1" hiddenButton="1"/>
  </autoFilter>
  <tableColumns count="2">
    <tableColumn id="1" xr3:uid="{13B4EE92-6C57-4EEF-833C-A9EB6718BA67}" name="קופה: 7956"/>
    <tableColumn id="2" xr3:uid="{FF2DCD2D-0897-4C0B-88C7-410147B86E2B}" name="ריק במקור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2D90BE3E-FC0C-4837-B008-7FA0B967414C}" name="TitleRegion1.a1.b36.2" displayName="TitleRegion1.a1.b36.2_5" ref="A1:B36" totalsRowShown="0">
  <autoFilter ref="A1:B36" xr:uid="{F8A12C60-8FCD-4E93-B31A-CCE047159853}"/>
  <tableColumns count="2">
    <tableColumn id="1" xr3:uid="{C50892E3-3C60-4DA5-8EAE-FC252A5DF4A5}" name="קופה: 7956"/>
    <tableColumn id="2" xr3:uid="{58F9CA17-109E-498A-AB84-DAC17B5E2029}" name="Column1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7AA3D5A-3190-4EE9-984E-5A45D3E9A558}" name="TitleRegion1.a1.b36.2" displayName="TitleRegion1.a1.b36.2_6" ref="A1:B36" totalsRowShown="0">
  <autoFilter ref="A1:B36" xr:uid="{8129CDAB-AA80-46A4-9CED-88D3D9B8B818}"/>
  <tableColumns count="2">
    <tableColumn id="1" xr3:uid="{F2258675-CC8E-4020-891F-05611CB33B48}" name="קופה: 7956"/>
    <tableColumn id="2" xr3:uid="{E424C35C-E523-4D52-9058-CAAA09BC148E}" name="Column1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6B6BBEFF-4080-4D26-BCE8-4B0153B6A1D0}" name="TitleRegion1.a1.b36.2" displayName="TitleRegion1.a1.b36.2_7" ref="A1:B36" totalsRowShown="0">
  <autoFilter ref="A1:B36" xr:uid="{F8B73859-19CD-48EF-BF99-DF45C0AEAF68}"/>
  <tableColumns count="2">
    <tableColumn id="1" xr3:uid="{5EA243F8-C763-4297-BB0A-39A8F84A3098}" name="קופה: 7956"/>
    <tableColumn id="2" xr3:uid="{A5C1B888-7DED-47B2-AF93-1EA789FB6CA7}" name="Column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39F050B-E7D1-4772-AC79-0C327510C6B2}" name="TitleRegion1.a1.b32.2" displayName="TitleRegion1.a1.b32.2" ref="A1:B32" totalsRowShown="0" tableBorderDxfId="1">
  <autoFilter ref="A1:B32" xr:uid="{0D9C9734-0F2A-4866-B298-35E75D5434F6}">
    <filterColumn colId="0" hiddenButton="1"/>
    <filterColumn colId="1" hiddenButton="1"/>
  </autoFilter>
  <tableColumns count="2">
    <tableColumn id="1" xr3:uid="{C8D621C6-60B3-43E4-81DB-CB5AA600236F}" name="נספח 2 – פרוט עמלות והוצאות לשנה המסתיימת ביום: 30/12/2022"/>
    <tableColumn id="2" xr3:uid="{819D8F8C-EF71-487A-AB4D-7F80BB0CE52A}" name="ריק במקור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3E13DCD-A079-4A9F-865A-DE12B5F6311C}" name="TitleRegion1.a1.b33.2" displayName="TitleRegion1.a1.b33.2" ref="A1:B33" totalsRowShown="0" tableBorderDxfId="0">
  <autoFilter ref="A1:B33" xr:uid="{5E38F37E-F811-4F6E-BDE2-8104B41C66F4}">
    <filterColumn colId="0" hiddenButton="1"/>
    <filterColumn colId="1" hiddenButton="1"/>
  </autoFilter>
  <tableColumns count="2">
    <tableColumn id="1" xr3:uid="{44FC38BD-4A75-43E1-A209-ADA936EDD0C9}" name="נספח 3 - פירוט עמלות ניהול חיצוני לשנה המסתיימת ביום: 30/12/2022"/>
    <tableColumn id="2" xr3:uid="{EC6EFC41-23B3-4939-8564-D94EB2246F25}" name="ריק במקור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DF4094A-E343-42CA-83BA-2967B790369D}" name="TitleRegion1.a1.b36.2" displayName="TitleRegion1.a1.b36.2" ref="A1:B36" totalsRowShown="0">
  <autoFilter ref="A1:B36" xr:uid="{265E263A-6A53-420D-9156-57A029D4179E}">
    <filterColumn colId="0" hiddenButton="1"/>
    <filterColumn colId="1" hiddenButton="1"/>
  </autoFilter>
  <tableColumns count="2">
    <tableColumn id="1" xr3:uid="{26282C3D-A035-4A59-B90B-576D1217C458}" name="קופה: 7956"/>
    <tableColumn id="2" xr3:uid="{548643B4-692D-472E-977E-9DC9849DF2C6}" name="ריק במקור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2014FF3-3E5A-4071-8FC6-F754D23162E5}" name="TitleRegion1.a1.b36.2" displayName="TitleRegion1.a1.b36.2_1" ref="A1:B36" totalsRowShown="0">
  <autoFilter ref="A1:B36" xr:uid="{477BAF4F-9E61-4FD0-9B82-A28F420814AE}"/>
  <tableColumns count="2">
    <tableColumn id="1" xr3:uid="{1AF36734-DF56-409E-85E1-93F00E9ED3DB}" name="קופה: 7956"/>
    <tableColumn id="2" xr3:uid="{A8B5C7D7-71A7-4127-A20A-FA81F04EC9A8}" name="Column1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5000000}" name="TitleRegion1.a5.b36.1" displayName="TitleRegion1.a5.b36.1_2" ref="A5:B36" totalsRowShown="0" tableBorderDxfId="3">
  <autoFilter ref="A5:B36" xr:uid="{00000000-0009-0000-0100-000007000000}">
    <filterColumn colId="0" hiddenButton="1"/>
    <filterColumn colId="1" hiddenButton="1"/>
  </autoFilter>
  <tableColumns count="2">
    <tableColumn id="1" xr3:uid="{00000000-0010-0000-0500-000001000000}" name="1. סה&quot;כ עמלות קניה ומכירה" dataDxfId="2"/>
    <tableColumn id="2" xr3:uid="{00000000-0010-0000-0500-000002000000}" name="עמודה1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A3C92B8-E8BB-4C28-877F-E9CC38ADABE1}" name="TitleRegion1.a1.b36.2" displayName="TitleRegion1.a1.b36.2_2" ref="A1:B36" totalsRowShown="0">
  <autoFilter ref="A1:B36" xr:uid="{F46F978A-282B-47BF-AE0D-FE194D14C1C8}"/>
  <tableColumns count="2">
    <tableColumn id="1" xr3:uid="{E1CF106A-9380-4493-B85C-1DD7C8188F14}" name="קופה: 7956"/>
    <tableColumn id="2" xr3:uid="{7249DA17-6A94-44F0-BA78-5576F2A9B28A}" name="Column1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6509D9D-5BF5-441A-A0B5-D630CBD5B779}" name="TitleRegion1.a1.b36.2" displayName="TitleRegion1.a1.b36.2_3" ref="A1:B36" totalsRowShown="0">
  <autoFilter ref="A1:B36" xr:uid="{D8278E5E-F676-4780-A1EB-99BD37BA8BD0}"/>
  <tableColumns count="2">
    <tableColumn id="1" xr3:uid="{C6305583-4308-415E-84DA-94F31E0558C7}" name="קופה: 7956"/>
    <tableColumn id="2" xr3:uid="{65D40714-3A4B-4CAC-8326-FB4618673486}" name="Column1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315D005-C28D-44BC-8138-2B2DAD01D6BE}" name="TitleRegion1.a1.b36.2" displayName="TitleRegion1.a1.b36.2_4" ref="A1:B36" totalsRowShown="0">
  <autoFilter ref="A1:B36" xr:uid="{453650F5-B78F-4471-8B88-9C4D39BA4BAE}"/>
  <tableColumns count="2">
    <tableColumn id="1" xr3:uid="{15BD0B4A-B97F-44B9-98E0-D9E3EE952320}" name="קופה: 7956"/>
    <tableColumn id="2" xr3:uid="{B81C8FBB-ECFE-430C-8217-0945AA1A829D}" name="Column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0000"/>
  <sheetViews>
    <sheetView rightToLeft="1" tabSelected="1" workbookViewId="0">
      <selection activeCell="D1" sqref="D1:D10000"/>
    </sheetView>
  </sheetViews>
  <sheetFormatPr defaultColWidth="0" defaultRowHeight="12.75" zeroHeight="1" x14ac:dyDescent="0.2"/>
  <cols>
    <col min="1" max="1" width="123.7109375" style="10" bestFit="1" customWidth="1"/>
    <col min="2" max="2" width="23.5703125" style="10" bestFit="1" customWidth="1"/>
    <col min="3" max="3" width="10" style="10" customWidth="1"/>
    <col min="4" max="4" width="9.140625" style="10" hidden="1" customWidth="1"/>
    <col min="5" max="16384" width="0" style="10" hidden="1"/>
  </cols>
  <sheetData>
    <row r="1" spans="1:3" x14ac:dyDescent="0.2">
      <c r="A1" s="15" t="s">
        <v>69</v>
      </c>
      <c r="B1" s="74" t="s">
        <v>90</v>
      </c>
    </row>
    <row r="2" spans="1:3" x14ac:dyDescent="0.2">
      <c r="A2" s="15" t="s">
        <v>70</v>
      </c>
    </row>
    <row r="3" spans="1:3" x14ac:dyDescent="0.2">
      <c r="A3" s="25" t="s">
        <v>71</v>
      </c>
    </row>
    <row r="4" spans="1:3" ht="13.5" thickBot="1" x14ac:dyDescent="0.25">
      <c r="A4" s="80" t="s">
        <v>78</v>
      </c>
      <c r="B4" s="81"/>
    </row>
    <row r="5" spans="1:3" ht="18.75" customHeight="1" thickBot="1" x14ac:dyDescent="0.25">
      <c r="A5" s="113" t="s">
        <v>0</v>
      </c>
      <c r="B5" s="114" t="s">
        <v>89</v>
      </c>
    </row>
    <row r="6" spans="1:3" ht="13.5" thickBot="1" x14ac:dyDescent="0.25">
      <c r="A6" s="12" t="s">
        <v>1</v>
      </c>
      <c r="B6" s="19" t="e">
        <f>+'נספח 1_7957'!B6+'נספח 1_7958'!B6+'נספח 1_7960'!B6+'נספח 1_7961'!B6+'נספח 1_7962'!B6+'נספח 1_7963'!B6+'נספח 1_12537 '!B6+'נספח 1_12538 '!B6+'נספח 1_12955  '!B6</f>
        <v>#VALUE!</v>
      </c>
      <c r="C6" s="74" t="s">
        <v>90</v>
      </c>
    </row>
    <row r="7" spans="1:3" ht="13.5" thickBot="1" x14ac:dyDescent="0.25">
      <c r="A7" s="4" t="s">
        <v>2</v>
      </c>
      <c r="B7" s="19">
        <f>+'נספח 1_7957'!B7+'נספח 1_7958'!B7+'נספח 1_7960'!B7+'נספח 1_7961'!B7+'נספח 1_7962'!B7+'נספח 1_7963'!B7+'נספח 1_12537 '!B7+'נספח 1_12538 '!B7+'נספח 1_12955  '!B7</f>
        <v>2169.4865199999999</v>
      </c>
      <c r="C7" s="74" t="s">
        <v>90</v>
      </c>
    </row>
    <row r="8" spans="1:3" ht="18.75" customHeight="1" thickBot="1" x14ac:dyDescent="0.25">
      <c r="A8" s="14" t="s">
        <v>3</v>
      </c>
      <c r="B8" s="75" t="s">
        <v>90</v>
      </c>
      <c r="C8" s="74" t="s">
        <v>90</v>
      </c>
    </row>
    <row r="9" spans="1:3" ht="13.5" thickBot="1" x14ac:dyDescent="0.25">
      <c r="A9" s="12" t="s">
        <v>4</v>
      </c>
      <c r="B9" s="19" t="e">
        <f>+'נספח 1_7957'!B9+'נספח 1_7958'!B9+'נספח 1_7960'!B9+'נספח 1_7961'!B9+'נספח 1_7962'!B9+'נספח 1_7963'!B9+'נספח 1_12537 '!B9+'נספח 1_12538 '!B9+'נספח 1_12955  '!B9</f>
        <v>#VALUE!</v>
      </c>
      <c r="C9" s="74" t="s">
        <v>90</v>
      </c>
    </row>
    <row r="10" spans="1:3" ht="13.5" thickBot="1" x14ac:dyDescent="0.25">
      <c r="A10" s="4" t="s">
        <v>5</v>
      </c>
      <c r="B10" s="19">
        <f>+'נספח 1_7957'!B10+'נספח 1_7958'!B10+'נספח 1_7960'!B10+'נספח 1_7961'!B10+'נספח 1_7962'!B10+'נספח 1_7963'!B10+'נספח 1_12537 '!B10+'נספח 1_12538 '!B10+'נספח 1_12955  '!B10</f>
        <v>43.739580000000004</v>
      </c>
      <c r="C10" s="74" t="s">
        <v>90</v>
      </c>
    </row>
    <row r="11" spans="1:3" ht="18.75" customHeight="1" thickBot="1" x14ac:dyDescent="0.25">
      <c r="A11" s="14" t="s">
        <v>6</v>
      </c>
      <c r="B11" s="75" t="s">
        <v>90</v>
      </c>
      <c r="C11" s="74" t="s">
        <v>90</v>
      </c>
    </row>
    <row r="12" spans="1:3" ht="13.5" thickBot="1" x14ac:dyDescent="0.25">
      <c r="A12" s="12" t="s">
        <v>7</v>
      </c>
      <c r="B12" s="19" t="e">
        <f>+'נספח 1_7957'!B12+'נספח 1_7958'!B12+'נספח 1_7960'!B12+'נספח 1_7961'!B12+'נספח 1_7962'!B12+'נספח 1_7963'!B12+'נספח 1_12537 '!B12+'נספח 1_12538 '!B12+'נספח 1_12955  '!B12</f>
        <v>#VALUE!</v>
      </c>
      <c r="C12" s="74" t="s">
        <v>90</v>
      </c>
    </row>
    <row r="13" spans="1:3" ht="13.5" thickBot="1" x14ac:dyDescent="0.25">
      <c r="A13" s="4" t="s">
        <v>8</v>
      </c>
      <c r="B13" s="19" t="e">
        <f>+'נספח 1_7957'!B13+'נספח 1_7958'!B13+'נספח 1_7960'!B13+'נספח 1_7961'!B13+'נספח 1_7962'!B13+'נספח 1_7963'!B13+'נספח 1_12537 '!B13+'נספח 1_12538 '!B13+'נספח 1_12955  '!B13</f>
        <v>#VALUE!</v>
      </c>
      <c r="C13" s="74" t="s">
        <v>90</v>
      </c>
    </row>
    <row r="14" spans="1:3" ht="13.5" thickBot="1" x14ac:dyDescent="0.25">
      <c r="A14" s="4" t="s">
        <v>9</v>
      </c>
      <c r="B14" s="19" t="e">
        <f>+'נספח 1_7957'!B14+'נספח 1_7958'!B14+'נספח 1_7960'!B14+'נספח 1_7961'!B14+'נספח 1_7962'!B14+'נספח 1_7963'!B14+'נספח 1_12537 '!B14+'נספח 1_12538 '!B14+'נספח 1_12955  '!B14</f>
        <v>#VALUE!</v>
      </c>
      <c r="C14" s="74" t="s">
        <v>90</v>
      </c>
    </row>
    <row r="15" spans="1:3" ht="18.75" customHeight="1" thickBot="1" x14ac:dyDescent="0.25">
      <c r="A15" s="14" t="s">
        <v>10</v>
      </c>
      <c r="B15" s="75" t="s">
        <v>90</v>
      </c>
      <c r="C15" s="74" t="s">
        <v>90</v>
      </c>
    </row>
    <row r="16" spans="1:3" ht="13.5" thickBot="1" x14ac:dyDescent="0.25">
      <c r="A16" s="12" t="s">
        <v>11</v>
      </c>
      <c r="B16" s="19" t="e">
        <f>+'נספח 1_7957'!B16+'נספח 1_7958'!B16+'נספח 1_7960'!B16+'נספח 1_7961'!B16+'נספח 1_7962'!B16+'נספח 1_7963'!B16+'נספח 1_12537 '!B16+'נספח 1_12538 '!B16+'נספח 1_12955  '!B16</f>
        <v>#VALUE!</v>
      </c>
      <c r="C16" s="74" t="s">
        <v>90</v>
      </c>
    </row>
    <row r="17" spans="1:3" ht="13.5" thickBot="1" x14ac:dyDescent="0.25">
      <c r="A17" s="4" t="s">
        <v>12</v>
      </c>
      <c r="B17" s="19" t="e">
        <f>+'נספח 1_7957'!B17+'נספח 1_7958'!B17+'נספח 1_7960'!B17+'נספח 1_7961'!B17+'נספח 1_7962'!B17+'נספח 1_7963'!B17+'נספח 1_12537 '!B17+'נספח 1_12538 '!B17+'נספח 1_12955  '!B17</f>
        <v>#VALUE!</v>
      </c>
      <c r="C17" s="74" t="s">
        <v>90</v>
      </c>
    </row>
    <row r="18" spans="1:3" ht="13.5" thickBot="1" x14ac:dyDescent="0.25">
      <c r="A18" s="4" t="s">
        <v>13</v>
      </c>
      <c r="B18" s="19" t="e">
        <f>+'נספח 1_7957'!B18+'נספח 1_7958'!B18+'נספח 1_7960'!B18+'נספח 1_7961'!B18+'נספח 1_7962'!B18+'נספח 1_7963'!B18+'נספח 1_12537 '!B18+'נספח 1_12538 '!B18+'נספח 1_12955  '!B18</f>
        <v>#VALUE!</v>
      </c>
      <c r="C18" s="74" t="s">
        <v>90</v>
      </c>
    </row>
    <row r="19" spans="1:3" ht="13.5" thickBot="1" x14ac:dyDescent="0.25">
      <c r="A19" s="4" t="s">
        <v>14</v>
      </c>
      <c r="B19" s="19" t="e">
        <f>+'נספח 1_7957'!B19+'נספח 1_7958'!B19+'נספח 1_7960'!B19+'נספח 1_7961'!B19+'נספח 1_7962'!B19+'נספח 1_7963'!B19+'נספח 1_12537 '!B19+'נספח 1_12538 '!B19+'נספח 1_12955  '!B19</f>
        <v>#VALUE!</v>
      </c>
      <c r="C19" s="74" t="s">
        <v>90</v>
      </c>
    </row>
    <row r="20" spans="1:3" ht="13.5" thickBot="1" x14ac:dyDescent="0.25">
      <c r="A20" s="4" t="s">
        <v>15</v>
      </c>
      <c r="B20" s="19" t="e">
        <f>+'נספח 1_7957'!B20+'נספח 1_7958'!B20+'נספח 1_7960'!B20+'נספח 1_7961'!B20+'נספח 1_7962'!B20+'נספח 1_7963'!B20+'נספח 1_12537 '!B20+'נספח 1_12538 '!B20+'נספח 1_12955  '!B20</f>
        <v>#VALUE!</v>
      </c>
      <c r="C20" s="74" t="s">
        <v>90</v>
      </c>
    </row>
    <row r="21" spans="1:3" ht="13.5" thickBot="1" x14ac:dyDescent="0.25">
      <c r="A21" s="4" t="s">
        <v>16</v>
      </c>
      <c r="B21" s="19" t="e">
        <f>+'נספח 1_7957'!B21+'נספח 1_7958'!B21+'נספח 1_7960'!B21+'נספח 1_7961'!B21+'נספח 1_7962'!B21+'נספח 1_7963'!B21+'נספח 1_12537 '!B21+'נספח 1_12538 '!B21+'נספח 1_12955  '!B21</f>
        <v>#VALUE!</v>
      </c>
      <c r="C21" s="74" t="s">
        <v>90</v>
      </c>
    </row>
    <row r="22" spans="1:3" ht="13.5" thickBot="1" x14ac:dyDescent="0.25">
      <c r="A22" s="4" t="s">
        <v>17</v>
      </c>
      <c r="B22" s="19">
        <f>+'נספח 1_7957'!B22+'נספח 1_7958'!B22+'נספח 1_7960'!B22+'נספח 1_7961'!B22+'נספח 1_7962'!B22+'נספח 1_7963'!B22+'נספח 1_12537 '!B22+'נספח 1_12538 '!B22+'נספח 1_12955  '!B22</f>
        <v>23.174049999999998</v>
      </c>
      <c r="C22" s="74" t="s">
        <v>90</v>
      </c>
    </row>
    <row r="23" spans="1:3" ht="13.5" thickBot="1" x14ac:dyDescent="0.25">
      <c r="A23" s="4" t="s">
        <v>18</v>
      </c>
      <c r="B23" s="19" t="e">
        <f>+'נספח 1_7957'!B23+'נספח 1_7958'!B23+'נספח 1_7960'!B23+'נספח 1_7961'!B23+'נספח 1_7962'!B23+'נספח 1_7963'!B23+'נספח 1_12537 '!B23+'נספח 1_12538 '!B23+'נספח 1_12955  '!B23</f>
        <v>#VALUE!</v>
      </c>
      <c r="C23" s="74" t="s">
        <v>90</v>
      </c>
    </row>
    <row r="24" spans="1:3" ht="18.75" customHeight="1" thickBot="1" x14ac:dyDescent="0.25">
      <c r="A24" s="14" t="s">
        <v>19</v>
      </c>
      <c r="B24" s="75" t="s">
        <v>90</v>
      </c>
      <c r="C24" s="74" t="s">
        <v>90</v>
      </c>
    </row>
    <row r="25" spans="1:3" ht="13.5" thickBot="1" x14ac:dyDescent="0.25">
      <c r="A25" s="12" t="s">
        <v>20</v>
      </c>
      <c r="B25" s="19" t="e">
        <f>+'נספח 1_7957'!B25+'נספח 1_7958'!B25+'נספח 1_7960'!B25+'נספח 1_7961'!B25+'נספח 1_7962'!B25+'נספח 1_7963'!B25+'נספח 1_12537 '!B25+'נספח 1_12538 '!B25+'נספח 1_12955  '!B25</f>
        <v>#VALUE!</v>
      </c>
      <c r="C25" s="74" t="s">
        <v>90</v>
      </c>
    </row>
    <row r="26" spans="1:3" ht="13.5" thickBot="1" x14ac:dyDescent="0.25">
      <c r="A26" s="4" t="s">
        <v>21</v>
      </c>
      <c r="B26" s="19" t="e">
        <f>+'נספח 1_7957'!B26+'נספח 1_7958'!B26+'נספח 1_7960'!B26+'נספח 1_7961'!B26+'נספח 1_7962'!B26+'נספח 1_7963'!B26+'נספח 1_12537 '!B26+'נספח 1_12538 '!B26+'נספח 1_12955  '!B26</f>
        <v>#VALUE!</v>
      </c>
      <c r="C26" s="74" t="s">
        <v>90</v>
      </c>
    </row>
    <row r="27" spans="1:3" ht="18.75" customHeight="1" thickBot="1" x14ac:dyDescent="0.25">
      <c r="A27" s="5" t="s">
        <v>22</v>
      </c>
      <c r="B27" s="20" t="e">
        <f>SUM(B6:B26)</f>
        <v>#VALUE!</v>
      </c>
      <c r="C27" s="74" t="s">
        <v>90</v>
      </c>
    </row>
    <row r="28" spans="1:3" ht="18.75" customHeight="1" thickBot="1" x14ac:dyDescent="0.25">
      <c r="A28" s="14" t="s">
        <v>23</v>
      </c>
      <c r="B28" s="74" t="s">
        <v>90</v>
      </c>
      <c r="C28" s="74" t="s">
        <v>90</v>
      </c>
    </row>
    <row r="29" spans="1:3" ht="13.5" customHeight="1" thickBot="1" x14ac:dyDescent="0.25">
      <c r="A29" s="26" t="s">
        <v>24</v>
      </c>
      <c r="B29" s="50" t="e">
        <f>+SUM(B12,B16:B23,B26)/B32</f>
        <v>#VALUE!</v>
      </c>
      <c r="C29" s="74" t="s">
        <v>90</v>
      </c>
    </row>
    <row r="30" spans="1:3" ht="13.5" thickBot="1" x14ac:dyDescent="0.25">
      <c r="A30" s="76" t="s">
        <v>90</v>
      </c>
      <c r="B30" s="77" t="s">
        <v>90</v>
      </c>
      <c r="C30" s="74" t="s">
        <v>90</v>
      </c>
    </row>
    <row r="31" spans="1:3" ht="13.5" thickBot="1" x14ac:dyDescent="0.25">
      <c r="A31" s="4" t="s">
        <v>25</v>
      </c>
      <c r="B31" s="49" t="e">
        <f>B27/B36</f>
        <v>#VALUE!</v>
      </c>
      <c r="C31" s="74" t="s">
        <v>90</v>
      </c>
    </row>
    <row r="32" spans="1:3" ht="18.75" customHeight="1" thickBot="1" x14ac:dyDescent="0.25">
      <c r="A32" s="5" t="s">
        <v>26</v>
      </c>
      <c r="B32" s="7">
        <f>'נספח 1_7957'!B32+'נספח 1_7958'!B32+'נספח 1_7960'!B32+'נספח 1_7961'!B32+'נספח 1_7962'!B32+'נספח 1_7963'!B32+'נספח 1_12537 '!B32+'נספח 1_12538 '!B32+'נספח 1_12955  '!B32</f>
        <v>3754041.824</v>
      </c>
      <c r="C32" s="74" t="s">
        <v>90</v>
      </c>
    </row>
    <row r="33" spans="1:3" x14ac:dyDescent="0.2">
      <c r="A33" s="27" t="s">
        <v>27</v>
      </c>
      <c r="B33" s="52" t="s">
        <v>77</v>
      </c>
      <c r="C33" s="74" t="s">
        <v>90</v>
      </c>
    </row>
    <row r="34" spans="1:3" ht="12.75" customHeight="1" x14ac:dyDescent="0.2">
      <c r="A34" s="78" t="s">
        <v>90</v>
      </c>
      <c r="B34" s="79" t="s">
        <v>90</v>
      </c>
      <c r="C34" s="74" t="s">
        <v>90</v>
      </c>
    </row>
    <row r="35" spans="1:3" ht="12.75" customHeight="1" x14ac:dyDescent="0.2">
      <c r="A35" s="48" t="s">
        <v>75</v>
      </c>
      <c r="B35" s="21">
        <f>'נספח 1_7957'!B35+'נספח 1_7958'!B35+'נספח 1_7960'!B35+'נספח 1_7961'!B35+'נספח 1_7962'!B35+'נספח 1_7963'!B35+'נספח 1_12537 '!B35+'נספח 1_12538 '!B35+'נספח 1_12955  '!B35</f>
        <v>5877507.4970000004</v>
      </c>
      <c r="C35" s="74" t="s">
        <v>90</v>
      </c>
    </row>
    <row r="36" spans="1:3" ht="12.75" customHeight="1" x14ac:dyDescent="0.2">
      <c r="A36" s="48" t="s">
        <v>76</v>
      </c>
      <c r="B36" s="21">
        <f>(B35+B32)/2</f>
        <v>4815774.6605000002</v>
      </c>
      <c r="C36" s="74" t="s">
        <v>90</v>
      </c>
    </row>
    <row r="37" spans="1:3" ht="12.75" hidden="1" customHeight="1" x14ac:dyDescent="0.2">
      <c r="A37" s="17"/>
      <c r="B37" s="17"/>
    </row>
    <row r="38" spans="1:3" ht="12.75" hidden="1" customHeight="1" x14ac:dyDescent="0.2"/>
    <row r="39" spans="1:3" hidden="1" x14ac:dyDescent="0.2"/>
    <row r="40" spans="1:3" hidden="1" x14ac:dyDescent="0.2"/>
    <row r="41" spans="1:3" hidden="1" x14ac:dyDescent="0.2"/>
    <row r="42" spans="1:3" hidden="1" x14ac:dyDescent="0.2"/>
    <row r="43" spans="1:3" hidden="1" x14ac:dyDescent="0.2"/>
    <row r="44" spans="1:3" hidden="1" x14ac:dyDescent="0.2"/>
    <row r="45" spans="1:3" hidden="1" x14ac:dyDescent="0.2"/>
    <row r="46" spans="1:3" hidden="1" x14ac:dyDescent="0.2"/>
    <row r="47" spans="1:3" hidden="1" x14ac:dyDescent="0.2"/>
    <row r="48" spans="1:3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pageMargins left="0.7" right="0.7" top="0.75" bottom="0.75" header="0.3" footer="0.3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10000"/>
  <sheetViews>
    <sheetView rightToLeft="1" workbookViewId="0">
      <selection activeCell="D1" sqref="D1:AZ10000"/>
    </sheetView>
  </sheetViews>
  <sheetFormatPr defaultColWidth="0" defaultRowHeight="12.75" customHeight="1" zeroHeight="1" x14ac:dyDescent="0.2"/>
  <cols>
    <col min="1" max="1" width="86.5703125" style="43" bestFit="1" customWidth="1"/>
    <col min="2" max="2" width="23.5703125" style="43" bestFit="1" customWidth="1"/>
    <col min="3" max="52" width="9.140625" style="43" hidden="1" customWidth="1"/>
    <col min="53" max="16384" width="0" style="43" hidden="1"/>
  </cols>
  <sheetData>
    <row r="1" spans="1:2" x14ac:dyDescent="0.2">
      <c r="A1" s="68" t="s">
        <v>69</v>
      </c>
      <c r="B1" s="69" t="s">
        <v>91</v>
      </c>
    </row>
    <row r="2" spans="1:2" x14ac:dyDescent="0.2">
      <c r="A2" s="70" t="s">
        <v>82</v>
      </c>
      <c r="B2" s="69"/>
    </row>
    <row r="3" spans="1:2" x14ac:dyDescent="0.2">
      <c r="A3" s="68" t="s">
        <v>64</v>
      </c>
      <c r="B3" s="69"/>
    </row>
    <row r="4" spans="1:2" ht="13.5" thickBot="1" x14ac:dyDescent="0.25">
      <c r="A4" s="102" t="s">
        <v>78</v>
      </c>
      <c r="B4" s="103"/>
    </row>
    <row r="5" spans="1:2" s="44" customFormat="1" ht="18.75" customHeight="1" thickBot="1" x14ac:dyDescent="0.25">
      <c r="A5" s="113" t="s">
        <v>0</v>
      </c>
      <c r="B5" s="114" t="s">
        <v>89</v>
      </c>
    </row>
    <row r="6" spans="1:2" s="44" customFormat="1" ht="13.5" thickBot="1" x14ac:dyDescent="0.25">
      <c r="A6" s="12" t="s">
        <v>1</v>
      </c>
      <c r="B6" s="104" t="s">
        <v>90</v>
      </c>
    </row>
    <row r="7" spans="1:2" s="44" customFormat="1" ht="13.5" thickBot="1" x14ac:dyDescent="0.25">
      <c r="A7" s="4" t="s">
        <v>2</v>
      </c>
      <c r="B7" s="20">
        <v>991.55464000000029</v>
      </c>
    </row>
    <row r="8" spans="1:2" s="44" customFormat="1" ht="18.75" customHeight="1" thickBot="1" x14ac:dyDescent="0.25">
      <c r="A8" s="14" t="s">
        <v>3</v>
      </c>
      <c r="B8" s="75" t="s">
        <v>90</v>
      </c>
    </row>
    <row r="9" spans="1:2" s="44" customFormat="1" ht="13.5" thickBot="1" x14ac:dyDescent="0.25">
      <c r="A9" s="12" t="s">
        <v>4</v>
      </c>
      <c r="B9" s="104" t="s">
        <v>90</v>
      </c>
    </row>
    <row r="10" spans="1:2" s="44" customFormat="1" ht="13.5" thickBot="1" x14ac:dyDescent="0.25">
      <c r="A10" s="4" t="s">
        <v>5</v>
      </c>
      <c r="B10" s="54">
        <v>20.603370000000002</v>
      </c>
    </row>
    <row r="11" spans="1:2" s="44" customFormat="1" ht="18.75" customHeight="1" thickBot="1" x14ac:dyDescent="0.25">
      <c r="A11" s="14" t="s">
        <v>6</v>
      </c>
      <c r="B11" s="75" t="s">
        <v>90</v>
      </c>
    </row>
    <row r="12" spans="1:2" s="44" customFormat="1" ht="13.5" thickBot="1" x14ac:dyDescent="0.25">
      <c r="A12" s="12" t="s">
        <v>7</v>
      </c>
      <c r="B12" s="55">
        <v>322.88009</v>
      </c>
    </row>
    <row r="13" spans="1:2" s="44" customFormat="1" ht="13.5" thickBot="1" x14ac:dyDescent="0.25">
      <c r="A13" s="4" t="s">
        <v>8</v>
      </c>
      <c r="B13" s="20">
        <v>0</v>
      </c>
    </row>
    <row r="14" spans="1:2" s="44" customFormat="1" ht="13.5" thickBot="1" x14ac:dyDescent="0.25">
      <c r="A14" s="4" t="s">
        <v>9</v>
      </c>
      <c r="B14" s="20">
        <v>0.68096000000000001</v>
      </c>
    </row>
    <row r="15" spans="1:2" s="44" customFormat="1" ht="18.75" customHeight="1" thickBot="1" x14ac:dyDescent="0.25">
      <c r="A15" s="14" t="s">
        <v>10</v>
      </c>
      <c r="B15" s="75" t="s">
        <v>90</v>
      </c>
    </row>
    <row r="16" spans="1:2" s="44" customFormat="1" ht="13.5" thickBot="1" x14ac:dyDescent="0.25">
      <c r="A16" s="12" t="s">
        <v>11</v>
      </c>
      <c r="B16" s="20">
        <v>420.64704</v>
      </c>
    </row>
    <row r="17" spans="1:2" s="44" customFormat="1" ht="13.5" thickBot="1" x14ac:dyDescent="0.25">
      <c r="A17" s="4" t="s">
        <v>12</v>
      </c>
      <c r="B17" s="20">
        <v>760.22384</v>
      </c>
    </row>
    <row r="18" spans="1:2" s="44" customFormat="1" ht="13.5" thickBot="1" x14ac:dyDescent="0.25">
      <c r="A18" s="4" t="s">
        <v>13</v>
      </c>
      <c r="B18" s="20">
        <v>0</v>
      </c>
    </row>
    <row r="19" spans="1:2" s="44" customFormat="1" ht="13.5" thickBot="1" x14ac:dyDescent="0.25">
      <c r="A19" s="4" t="s">
        <v>14</v>
      </c>
      <c r="B19" s="20">
        <v>0</v>
      </c>
    </row>
    <row r="20" spans="1:2" s="44" customFormat="1" ht="13.5" thickBot="1" x14ac:dyDescent="0.25">
      <c r="A20" s="4" t="s">
        <v>15</v>
      </c>
      <c r="B20" s="20">
        <v>0.45160000000000039</v>
      </c>
    </row>
    <row r="21" spans="1:2" s="44" customFormat="1" ht="13.5" thickBot="1" x14ac:dyDescent="0.25">
      <c r="A21" s="4" t="s">
        <v>16</v>
      </c>
      <c r="B21" s="20">
        <v>0</v>
      </c>
    </row>
    <row r="22" spans="1:2" s="44" customFormat="1" ht="13.5" thickBot="1" x14ac:dyDescent="0.25">
      <c r="A22" s="4" t="s">
        <v>17</v>
      </c>
      <c r="B22" s="20">
        <v>0</v>
      </c>
    </row>
    <row r="23" spans="1:2" s="44" customFormat="1" ht="13.5" thickBot="1" x14ac:dyDescent="0.25">
      <c r="A23" s="4" t="s">
        <v>18</v>
      </c>
      <c r="B23" s="20">
        <v>116.07085000000001</v>
      </c>
    </row>
    <row r="24" spans="1:2" s="44" customFormat="1" ht="18.75" customHeight="1" thickBot="1" x14ac:dyDescent="0.25">
      <c r="A24" s="14" t="s">
        <v>19</v>
      </c>
      <c r="B24" s="75" t="s">
        <v>90</v>
      </c>
    </row>
    <row r="25" spans="1:2" s="44" customFormat="1" ht="13.5" thickBot="1" x14ac:dyDescent="0.25">
      <c r="A25" s="12" t="s">
        <v>20</v>
      </c>
      <c r="B25" s="20">
        <v>0</v>
      </c>
    </row>
    <row r="26" spans="1:2" s="44" customFormat="1" ht="13.5" thickBot="1" x14ac:dyDescent="0.25">
      <c r="A26" s="4" t="s">
        <v>21</v>
      </c>
      <c r="B26" s="20">
        <v>0</v>
      </c>
    </row>
    <row r="27" spans="1:2" s="44" customFormat="1" ht="18.75" customHeight="1" thickBot="1" x14ac:dyDescent="0.25">
      <c r="A27" s="5" t="s">
        <v>22</v>
      </c>
      <c r="B27" s="20">
        <f>SUM(B6:B26)</f>
        <v>2633.1123900000002</v>
      </c>
    </row>
    <row r="28" spans="1:2" s="44" customFormat="1" ht="18.75" customHeight="1" thickBot="1" x14ac:dyDescent="0.25">
      <c r="A28" s="14" t="s">
        <v>23</v>
      </c>
      <c r="B28" s="74" t="s">
        <v>90</v>
      </c>
    </row>
    <row r="29" spans="1:2" s="44" customFormat="1" ht="26.25" thickBot="1" x14ac:dyDescent="0.25">
      <c r="A29" s="11" t="s">
        <v>24</v>
      </c>
      <c r="B29" s="49">
        <f>+SUM(B12,B16:B23,B26)/B32</f>
        <v>1.0205257806730345E-3</v>
      </c>
    </row>
    <row r="30" spans="1:2" s="44" customFormat="1" ht="13.5" thickBot="1" x14ac:dyDescent="0.25">
      <c r="A30" s="101" t="s">
        <v>90</v>
      </c>
      <c r="B30" s="77" t="s">
        <v>90</v>
      </c>
    </row>
    <row r="31" spans="1:2" s="44" customFormat="1" ht="13.5" thickBot="1" x14ac:dyDescent="0.25">
      <c r="A31" s="4" t="s">
        <v>25</v>
      </c>
      <c r="B31" s="49">
        <f>B27/B36</f>
        <v>1.4506606763472021E-3</v>
      </c>
    </row>
    <row r="32" spans="1:2" s="44" customFormat="1" ht="18.75" customHeight="1" thickBot="1" x14ac:dyDescent="0.25">
      <c r="A32" s="5" t="s">
        <v>26</v>
      </c>
      <c r="B32" s="7">
        <v>1587684.9469999999</v>
      </c>
    </row>
    <row r="33" spans="1:2" s="44" customFormat="1" x14ac:dyDescent="0.2">
      <c r="A33" s="13" t="s">
        <v>27</v>
      </c>
      <c r="B33" s="51" t="s">
        <v>77</v>
      </c>
    </row>
    <row r="34" spans="1:2" s="44" customFormat="1" ht="12.75" customHeight="1" x14ac:dyDescent="0.2">
      <c r="A34" s="74" t="s">
        <v>90</v>
      </c>
      <c r="B34" s="78" t="s">
        <v>90</v>
      </c>
    </row>
    <row r="35" spans="1:2" s="44" customFormat="1" ht="12.75" customHeight="1" x14ac:dyDescent="0.2">
      <c r="A35" s="72" t="s">
        <v>75</v>
      </c>
      <c r="B35" s="21">
        <v>2042540.14</v>
      </c>
    </row>
    <row r="36" spans="1:2" s="44" customFormat="1" ht="12.75" customHeight="1" x14ac:dyDescent="0.2">
      <c r="A36" s="72" t="s">
        <v>76</v>
      </c>
      <c r="B36" s="21">
        <f>(B35+B32)/2</f>
        <v>1815112.5434999999</v>
      </c>
    </row>
    <row r="37" spans="1:2" s="44" customFormat="1" ht="12.75" hidden="1" customHeight="1" x14ac:dyDescent="0.2"/>
    <row r="38" spans="1:2" ht="12.75" hidden="1" customHeight="1" x14ac:dyDescent="0.2"/>
    <row r="39" spans="1:2" ht="12.75" hidden="1" customHeight="1" x14ac:dyDescent="0.2"/>
    <row r="40" spans="1:2" ht="12.75" hidden="1" customHeight="1" x14ac:dyDescent="0.2"/>
    <row r="41" spans="1:2" ht="12.75" hidden="1" customHeight="1" x14ac:dyDescent="0.2"/>
    <row r="42" spans="1:2" ht="12.75" hidden="1" customHeight="1" x14ac:dyDescent="0.2"/>
    <row r="43" spans="1:2" ht="12.75" hidden="1" customHeight="1" x14ac:dyDescent="0.2"/>
    <row r="44" spans="1:2" ht="12.75" hidden="1" customHeight="1" x14ac:dyDescent="0.2"/>
    <row r="45" spans="1:2" ht="12.75" hidden="1" customHeight="1" x14ac:dyDescent="0.2"/>
    <row r="46" spans="1:2" ht="12.75" hidden="1" customHeight="1" x14ac:dyDescent="0.2"/>
    <row r="47" spans="1:2" ht="12.75" hidden="1" customHeight="1" x14ac:dyDescent="0.2"/>
    <row r="48" spans="1: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drawing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10000"/>
  <sheetViews>
    <sheetView rightToLeft="1" workbookViewId="0">
      <selection activeCell="D1" sqref="D1:AZ10000"/>
    </sheetView>
  </sheetViews>
  <sheetFormatPr defaultColWidth="0" defaultRowHeight="12.75" customHeight="1" zeroHeight="1" x14ac:dyDescent="0.2"/>
  <cols>
    <col min="1" max="1" width="86.5703125" style="43" bestFit="1" customWidth="1"/>
    <col min="2" max="2" width="23.5703125" style="43" bestFit="1" customWidth="1"/>
    <col min="3" max="52" width="9.140625" style="43" hidden="1" customWidth="1"/>
    <col min="53" max="16384" width="0" style="43" hidden="1"/>
  </cols>
  <sheetData>
    <row r="1" spans="1:2" x14ac:dyDescent="0.2">
      <c r="A1" s="68" t="s">
        <v>69</v>
      </c>
      <c r="B1" s="69" t="s">
        <v>91</v>
      </c>
    </row>
    <row r="2" spans="1:2" x14ac:dyDescent="0.2">
      <c r="A2" s="68" t="s">
        <v>65</v>
      </c>
      <c r="B2" s="69"/>
    </row>
    <row r="3" spans="1:2" x14ac:dyDescent="0.2">
      <c r="A3" s="68" t="s">
        <v>66</v>
      </c>
      <c r="B3" s="69"/>
    </row>
    <row r="4" spans="1:2" ht="13.5" thickBot="1" x14ac:dyDescent="0.25">
      <c r="A4" s="102" t="s">
        <v>78</v>
      </c>
      <c r="B4" s="103"/>
    </row>
    <row r="5" spans="1:2" s="44" customFormat="1" ht="18.75" customHeight="1" thickBot="1" x14ac:dyDescent="0.25">
      <c r="A5" s="113" t="s">
        <v>0</v>
      </c>
      <c r="B5" s="114" t="s">
        <v>89</v>
      </c>
    </row>
    <row r="6" spans="1:2" s="44" customFormat="1" ht="13.5" thickBot="1" x14ac:dyDescent="0.25">
      <c r="A6" s="12" t="s">
        <v>1</v>
      </c>
      <c r="B6" s="19">
        <v>8.0358900000000002</v>
      </c>
    </row>
    <row r="7" spans="1:2" s="44" customFormat="1" ht="13.5" thickBot="1" x14ac:dyDescent="0.25">
      <c r="A7" s="4" t="s">
        <v>2</v>
      </c>
      <c r="B7" s="20">
        <v>1034.12282</v>
      </c>
    </row>
    <row r="8" spans="1:2" s="44" customFormat="1" ht="18.75" customHeight="1" thickBot="1" x14ac:dyDescent="0.25">
      <c r="A8" s="14" t="s">
        <v>3</v>
      </c>
      <c r="B8" s="75" t="s">
        <v>90</v>
      </c>
    </row>
    <row r="9" spans="1:2" s="44" customFormat="1" ht="13.5" thickBot="1" x14ac:dyDescent="0.25">
      <c r="A9" s="12" t="s">
        <v>4</v>
      </c>
      <c r="B9" s="104" t="s">
        <v>90</v>
      </c>
    </row>
    <row r="10" spans="1:2" s="44" customFormat="1" ht="13.5" thickBot="1" x14ac:dyDescent="0.25">
      <c r="A10" s="4" t="s">
        <v>5</v>
      </c>
      <c r="B10" s="54">
        <v>14.482489999999999</v>
      </c>
    </row>
    <row r="11" spans="1:2" s="44" customFormat="1" ht="18.75" customHeight="1" thickBot="1" x14ac:dyDescent="0.25">
      <c r="A11" s="14" t="s">
        <v>6</v>
      </c>
      <c r="B11" s="75" t="s">
        <v>90</v>
      </c>
    </row>
    <row r="12" spans="1:2" s="44" customFormat="1" ht="13.5" thickBot="1" x14ac:dyDescent="0.25">
      <c r="A12" s="12" t="s">
        <v>7</v>
      </c>
      <c r="B12" s="56">
        <v>206.49804</v>
      </c>
    </row>
    <row r="13" spans="1:2" s="44" customFormat="1" ht="13.5" thickBot="1" x14ac:dyDescent="0.25">
      <c r="A13" s="4" t="s">
        <v>8</v>
      </c>
      <c r="B13" s="105" t="s">
        <v>90</v>
      </c>
    </row>
    <row r="14" spans="1:2" s="44" customFormat="1" ht="13.5" thickBot="1" x14ac:dyDescent="0.25">
      <c r="A14" s="4" t="s">
        <v>9</v>
      </c>
      <c r="B14" s="20">
        <v>36.731920000000002</v>
      </c>
    </row>
    <row r="15" spans="1:2" s="44" customFormat="1" ht="18.75" customHeight="1" thickBot="1" x14ac:dyDescent="0.25">
      <c r="A15" s="14" t="s">
        <v>10</v>
      </c>
      <c r="B15" s="75" t="s">
        <v>90</v>
      </c>
    </row>
    <row r="16" spans="1:2" s="44" customFormat="1" ht="13.5" thickBot="1" x14ac:dyDescent="0.25">
      <c r="A16" s="12" t="s">
        <v>11</v>
      </c>
      <c r="B16" s="19">
        <v>373.1318</v>
      </c>
    </row>
    <row r="17" spans="1:2" s="44" customFormat="1" ht="13.5" thickBot="1" x14ac:dyDescent="0.25">
      <c r="A17" s="4" t="s">
        <v>12</v>
      </c>
      <c r="B17" s="20">
        <v>1402.54108</v>
      </c>
    </row>
    <row r="18" spans="1:2" s="44" customFormat="1" ht="13.5" thickBot="1" x14ac:dyDescent="0.25">
      <c r="A18" s="4" t="s">
        <v>13</v>
      </c>
      <c r="B18" s="20">
        <v>0</v>
      </c>
    </row>
    <row r="19" spans="1:2" s="44" customFormat="1" ht="13.5" thickBot="1" x14ac:dyDescent="0.25">
      <c r="A19" s="4" t="s">
        <v>14</v>
      </c>
      <c r="B19" s="20">
        <v>0</v>
      </c>
    </row>
    <row r="20" spans="1:2" s="44" customFormat="1" ht="13.5" thickBot="1" x14ac:dyDescent="0.25">
      <c r="A20" s="4" t="s">
        <v>15</v>
      </c>
      <c r="B20" s="20">
        <v>0.38403000000000009</v>
      </c>
    </row>
    <row r="21" spans="1:2" s="44" customFormat="1" ht="13.5" thickBot="1" x14ac:dyDescent="0.25">
      <c r="A21" s="4" t="s">
        <v>16</v>
      </c>
      <c r="B21" s="20">
        <v>0</v>
      </c>
    </row>
    <row r="22" spans="1:2" s="44" customFormat="1" ht="13.5" thickBot="1" x14ac:dyDescent="0.25">
      <c r="A22" s="4" t="s">
        <v>17</v>
      </c>
      <c r="B22" s="20">
        <v>0.45588000000000001</v>
      </c>
    </row>
    <row r="23" spans="1:2" s="44" customFormat="1" ht="13.5" thickBot="1" x14ac:dyDescent="0.25">
      <c r="A23" s="4" t="s">
        <v>18</v>
      </c>
      <c r="B23" s="20">
        <v>60.956199999999995</v>
      </c>
    </row>
    <row r="24" spans="1:2" s="44" customFormat="1" ht="18.75" customHeight="1" thickBot="1" x14ac:dyDescent="0.25">
      <c r="A24" s="14" t="s">
        <v>19</v>
      </c>
      <c r="B24" s="75" t="s">
        <v>90</v>
      </c>
    </row>
    <row r="25" spans="1:2" s="44" customFormat="1" ht="13.5" thickBot="1" x14ac:dyDescent="0.25">
      <c r="A25" s="12" t="s">
        <v>20</v>
      </c>
      <c r="B25" s="104" t="s">
        <v>90</v>
      </c>
    </row>
    <row r="26" spans="1:2" s="44" customFormat="1" ht="13.5" thickBot="1" x14ac:dyDescent="0.25">
      <c r="A26" s="4" t="s">
        <v>21</v>
      </c>
      <c r="B26" s="20">
        <v>1.3104</v>
      </c>
    </row>
    <row r="27" spans="1:2" s="44" customFormat="1" ht="18.75" customHeight="1" thickBot="1" x14ac:dyDescent="0.25">
      <c r="A27" s="5" t="s">
        <v>22</v>
      </c>
      <c r="B27" s="20">
        <f>SUM(B6:B26)</f>
        <v>3138.6505500000003</v>
      </c>
    </row>
    <row r="28" spans="1:2" s="44" customFormat="1" ht="18.75" customHeight="1" thickBot="1" x14ac:dyDescent="0.25">
      <c r="A28" s="14" t="s">
        <v>23</v>
      </c>
      <c r="B28" s="74" t="s">
        <v>90</v>
      </c>
    </row>
    <row r="29" spans="1:2" s="44" customFormat="1" ht="26.25" thickBot="1" x14ac:dyDescent="0.25">
      <c r="A29" s="11" t="s">
        <v>24</v>
      </c>
      <c r="B29" s="49">
        <f>+SUM(B12,B16:B23,B26)/B32</f>
        <v>1.1634833733404689E-3</v>
      </c>
    </row>
    <row r="30" spans="1:2" s="44" customFormat="1" ht="13.5" thickBot="1" x14ac:dyDescent="0.25">
      <c r="A30" s="101" t="s">
        <v>90</v>
      </c>
      <c r="B30" s="77" t="s">
        <v>90</v>
      </c>
    </row>
    <row r="31" spans="1:2" s="44" customFormat="1" ht="13.5" thickBot="1" x14ac:dyDescent="0.25">
      <c r="A31" s="4" t="s">
        <v>25</v>
      </c>
      <c r="B31" s="49">
        <f>B27/B36</f>
        <v>1.2822629534745974E-3</v>
      </c>
    </row>
    <row r="32" spans="1:2" s="44" customFormat="1" ht="18.75" customHeight="1" thickBot="1" x14ac:dyDescent="0.25">
      <c r="A32" s="5" t="s">
        <v>26</v>
      </c>
      <c r="B32" s="7">
        <v>1757891.412</v>
      </c>
    </row>
    <row r="33" spans="1:2" s="44" customFormat="1" x14ac:dyDescent="0.2">
      <c r="A33" s="13" t="s">
        <v>27</v>
      </c>
      <c r="B33" s="51" t="s">
        <v>77</v>
      </c>
    </row>
    <row r="34" spans="1:2" s="44" customFormat="1" ht="12.75" customHeight="1" x14ac:dyDescent="0.2">
      <c r="A34" s="74" t="s">
        <v>90</v>
      </c>
      <c r="B34" s="78" t="s">
        <v>90</v>
      </c>
    </row>
    <row r="35" spans="1:2" s="44" customFormat="1" ht="12.75" customHeight="1" x14ac:dyDescent="0.2">
      <c r="A35" s="72" t="s">
        <v>75</v>
      </c>
      <c r="B35" s="21">
        <v>3137595.1830000002</v>
      </c>
    </row>
    <row r="36" spans="1:2" s="44" customFormat="1" ht="12.75" customHeight="1" x14ac:dyDescent="0.2">
      <c r="A36" s="72" t="s">
        <v>76</v>
      </c>
      <c r="B36" s="21">
        <f>(B35+B32)/2</f>
        <v>2447743.2975000003</v>
      </c>
    </row>
    <row r="37" spans="1:2" s="44" customFormat="1" ht="12.75" hidden="1" customHeight="1" x14ac:dyDescent="0.2"/>
    <row r="38" spans="1:2" ht="12.75" hidden="1" customHeight="1" x14ac:dyDescent="0.2"/>
    <row r="39" spans="1:2" ht="12.75" hidden="1" customHeight="1" x14ac:dyDescent="0.2"/>
    <row r="40" spans="1:2" ht="12.75" hidden="1" customHeight="1" x14ac:dyDescent="0.2"/>
    <row r="41" spans="1:2" ht="12.75" hidden="1" customHeight="1" x14ac:dyDescent="0.2"/>
    <row r="42" spans="1:2" ht="12.75" hidden="1" customHeight="1" x14ac:dyDescent="0.2"/>
    <row r="43" spans="1:2" ht="12.75" hidden="1" customHeight="1" x14ac:dyDescent="0.2"/>
    <row r="44" spans="1:2" ht="12.75" hidden="1" customHeight="1" x14ac:dyDescent="0.2"/>
    <row r="45" spans="1:2" ht="12.75" hidden="1" customHeight="1" x14ac:dyDescent="0.2"/>
    <row r="46" spans="1:2" ht="12.75" hidden="1" customHeight="1" x14ac:dyDescent="0.2"/>
    <row r="47" spans="1:2" ht="12.75" hidden="1" customHeight="1" x14ac:dyDescent="0.2"/>
    <row r="48" spans="1: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drawing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workbookViewId="0">
      <selection activeCell="D1" sqref="D1:AZ10000"/>
    </sheetView>
  </sheetViews>
  <sheetFormatPr defaultColWidth="0" defaultRowHeight="12.75" customHeight="1" zeroHeight="1" x14ac:dyDescent="0.2"/>
  <cols>
    <col min="1" max="1" width="86.5703125" style="43" bestFit="1" customWidth="1"/>
    <col min="2" max="2" width="23.5703125" style="43" bestFit="1" customWidth="1"/>
    <col min="3" max="52" width="9.140625" style="43" hidden="1" customWidth="1"/>
    <col min="53" max="16384" width="0" style="43" hidden="1"/>
  </cols>
  <sheetData>
    <row r="1" spans="1:2" x14ac:dyDescent="0.2">
      <c r="A1" s="68" t="s">
        <v>69</v>
      </c>
      <c r="B1" s="69" t="s">
        <v>91</v>
      </c>
    </row>
    <row r="2" spans="1:2" x14ac:dyDescent="0.2">
      <c r="A2" s="68" t="s">
        <v>67</v>
      </c>
      <c r="B2" s="69"/>
    </row>
    <row r="3" spans="1:2" x14ac:dyDescent="0.2">
      <c r="A3" s="68" t="s">
        <v>68</v>
      </c>
      <c r="B3" s="69"/>
    </row>
    <row r="4" spans="1:2" ht="13.5" thickBot="1" x14ac:dyDescent="0.25">
      <c r="A4" s="102" t="s">
        <v>78</v>
      </c>
      <c r="B4" s="103"/>
    </row>
    <row r="5" spans="1:2" s="44" customFormat="1" ht="18.75" customHeight="1" thickBot="1" x14ac:dyDescent="0.25">
      <c r="A5" s="113" t="s">
        <v>0</v>
      </c>
      <c r="B5" s="114" t="s">
        <v>89</v>
      </c>
    </row>
    <row r="6" spans="1:2" s="44" customFormat="1" ht="13.5" thickBot="1" x14ac:dyDescent="0.25">
      <c r="A6" s="12" t="s">
        <v>1</v>
      </c>
      <c r="B6" s="19">
        <v>1.28996</v>
      </c>
    </row>
    <row r="7" spans="1:2" s="44" customFormat="1" ht="13.5" thickBot="1" x14ac:dyDescent="0.25">
      <c r="A7" s="4" t="s">
        <v>2</v>
      </c>
      <c r="B7" s="20">
        <v>103.47583</v>
      </c>
    </row>
    <row r="8" spans="1:2" s="44" customFormat="1" ht="18.75" customHeight="1" thickBot="1" x14ac:dyDescent="0.25">
      <c r="A8" s="14" t="s">
        <v>3</v>
      </c>
      <c r="B8" s="75" t="s">
        <v>90</v>
      </c>
    </row>
    <row r="9" spans="1:2" s="44" customFormat="1" ht="13.5" thickBot="1" x14ac:dyDescent="0.25">
      <c r="A9" s="12" t="s">
        <v>4</v>
      </c>
      <c r="B9" s="20">
        <v>0</v>
      </c>
    </row>
    <row r="10" spans="1:2" s="44" customFormat="1" ht="13.5" thickBot="1" x14ac:dyDescent="0.25">
      <c r="A10" s="4" t="s">
        <v>5</v>
      </c>
      <c r="B10" s="54">
        <v>5.2270399999999997</v>
      </c>
    </row>
    <row r="11" spans="1:2" s="44" customFormat="1" ht="18.75" customHeight="1" thickBot="1" x14ac:dyDescent="0.25">
      <c r="A11" s="14" t="s">
        <v>6</v>
      </c>
      <c r="B11" s="75" t="s">
        <v>90</v>
      </c>
    </row>
    <row r="12" spans="1:2" s="44" customFormat="1" ht="13.5" thickBot="1" x14ac:dyDescent="0.25">
      <c r="A12" s="12" t="s">
        <v>7</v>
      </c>
      <c r="B12" s="55">
        <v>22.074719999999999</v>
      </c>
    </row>
    <row r="13" spans="1:2" s="44" customFormat="1" ht="13.5" thickBot="1" x14ac:dyDescent="0.25">
      <c r="A13" s="4" t="s">
        <v>8</v>
      </c>
      <c r="B13" s="20">
        <v>0</v>
      </c>
    </row>
    <row r="14" spans="1:2" s="44" customFormat="1" ht="13.5" thickBot="1" x14ac:dyDescent="0.25">
      <c r="A14" s="4" t="s">
        <v>9</v>
      </c>
      <c r="B14" s="20">
        <v>4.1208200000000001</v>
      </c>
    </row>
    <row r="15" spans="1:2" s="44" customFormat="1" ht="18.75" customHeight="1" thickBot="1" x14ac:dyDescent="0.25">
      <c r="A15" s="14" t="s">
        <v>10</v>
      </c>
      <c r="B15" s="75" t="s">
        <v>90</v>
      </c>
    </row>
    <row r="16" spans="1:2" s="44" customFormat="1" ht="13.5" thickBot="1" x14ac:dyDescent="0.25">
      <c r="A16" s="12" t="s">
        <v>11</v>
      </c>
      <c r="B16" s="20">
        <v>29.591299999999997</v>
      </c>
    </row>
    <row r="17" spans="1:2" s="44" customFormat="1" ht="13.5" thickBot="1" x14ac:dyDescent="0.25">
      <c r="A17" s="4" t="s">
        <v>12</v>
      </c>
      <c r="B17" s="20">
        <v>78.998689999999996</v>
      </c>
    </row>
    <row r="18" spans="1:2" s="44" customFormat="1" ht="13.5" thickBot="1" x14ac:dyDescent="0.25">
      <c r="A18" s="4" t="s">
        <v>13</v>
      </c>
      <c r="B18" s="20">
        <v>0</v>
      </c>
    </row>
    <row r="19" spans="1:2" s="44" customFormat="1" ht="13.5" thickBot="1" x14ac:dyDescent="0.25">
      <c r="A19" s="4" t="s">
        <v>14</v>
      </c>
      <c r="B19" s="20">
        <v>0</v>
      </c>
    </row>
    <row r="20" spans="1:2" s="44" customFormat="1" ht="13.5" thickBot="1" x14ac:dyDescent="0.25">
      <c r="A20" s="4" t="s">
        <v>15</v>
      </c>
      <c r="B20" s="20">
        <v>0</v>
      </c>
    </row>
    <row r="21" spans="1:2" s="44" customFormat="1" ht="13.5" thickBot="1" x14ac:dyDescent="0.25">
      <c r="A21" s="4" t="s">
        <v>16</v>
      </c>
      <c r="B21" s="20">
        <v>0</v>
      </c>
    </row>
    <row r="22" spans="1:2" s="44" customFormat="1" ht="13.5" thickBot="1" x14ac:dyDescent="0.25">
      <c r="A22" s="4" t="s">
        <v>17</v>
      </c>
      <c r="B22" s="20">
        <v>0</v>
      </c>
    </row>
    <row r="23" spans="1:2" s="44" customFormat="1" ht="13.5" thickBot="1" x14ac:dyDescent="0.25">
      <c r="A23" s="4" t="s">
        <v>18</v>
      </c>
      <c r="B23" s="20">
        <v>2.7100599999999999</v>
      </c>
    </row>
    <row r="24" spans="1:2" s="44" customFormat="1" ht="18.75" customHeight="1" thickBot="1" x14ac:dyDescent="0.25">
      <c r="A24" s="14" t="s">
        <v>19</v>
      </c>
      <c r="B24" s="75" t="s">
        <v>90</v>
      </c>
    </row>
    <row r="25" spans="1:2" s="44" customFormat="1" ht="13.5" thickBot="1" x14ac:dyDescent="0.25">
      <c r="A25" s="12" t="s">
        <v>20</v>
      </c>
      <c r="B25" s="20">
        <v>0</v>
      </c>
    </row>
    <row r="26" spans="1:2" s="44" customFormat="1" ht="13.5" thickBot="1" x14ac:dyDescent="0.25">
      <c r="A26" s="4" t="s">
        <v>21</v>
      </c>
      <c r="B26" s="20">
        <v>0.33695999999999998</v>
      </c>
    </row>
    <row r="27" spans="1:2" s="44" customFormat="1" ht="18.75" customHeight="1" thickBot="1" x14ac:dyDescent="0.25">
      <c r="A27" s="5" t="s">
        <v>22</v>
      </c>
      <c r="B27" s="20">
        <f>SUM(B6:B26)</f>
        <v>247.82537999999997</v>
      </c>
    </row>
    <row r="28" spans="1:2" s="44" customFormat="1" ht="18.75" customHeight="1" thickBot="1" x14ac:dyDescent="0.25">
      <c r="A28" s="14" t="s">
        <v>23</v>
      </c>
      <c r="B28" s="74" t="s">
        <v>90</v>
      </c>
    </row>
    <row r="29" spans="1:2" s="44" customFormat="1" ht="26.25" thickBot="1" x14ac:dyDescent="0.25">
      <c r="A29" s="11" t="s">
        <v>24</v>
      </c>
      <c r="B29" s="49">
        <f>+SUM(B12,B16:B23,B26)/B32</f>
        <v>8.8385271881966131E-4</v>
      </c>
    </row>
    <row r="30" spans="1:2" s="44" customFormat="1" ht="13.5" thickBot="1" x14ac:dyDescent="0.25">
      <c r="A30" s="101" t="s">
        <v>90</v>
      </c>
      <c r="B30" s="77" t="s">
        <v>90</v>
      </c>
    </row>
    <row r="31" spans="1:2" s="44" customFormat="1" ht="13.5" thickBot="1" x14ac:dyDescent="0.25">
      <c r="A31" s="4" t="s">
        <v>25</v>
      </c>
      <c r="B31" s="49">
        <f>B27/B36</f>
        <v>1.1413750179139067E-3</v>
      </c>
    </row>
    <row r="32" spans="1:2" s="44" customFormat="1" ht="18.75" customHeight="1" thickBot="1" x14ac:dyDescent="0.25">
      <c r="A32" s="5" t="s">
        <v>26</v>
      </c>
      <c r="B32" s="7">
        <v>151282.818</v>
      </c>
    </row>
    <row r="33" spans="1:2" s="44" customFormat="1" x14ac:dyDescent="0.2">
      <c r="A33" s="13" t="s">
        <v>27</v>
      </c>
      <c r="B33" s="51" t="s">
        <v>77</v>
      </c>
    </row>
    <row r="34" spans="1:2" s="44" customFormat="1" ht="12.75" customHeight="1" x14ac:dyDescent="0.2">
      <c r="A34" s="74" t="s">
        <v>90</v>
      </c>
      <c r="B34" s="78" t="s">
        <v>90</v>
      </c>
    </row>
    <row r="35" spans="1:2" s="44" customFormat="1" ht="12.75" customHeight="1" x14ac:dyDescent="0.2">
      <c r="A35" s="72" t="s">
        <v>75</v>
      </c>
      <c r="B35" s="21">
        <v>282974.76799999998</v>
      </c>
    </row>
    <row r="36" spans="1:2" s="44" customFormat="1" ht="12.75" customHeight="1" x14ac:dyDescent="0.2">
      <c r="A36" s="72" t="s">
        <v>76</v>
      </c>
      <c r="B36" s="21">
        <f>(B35+B32)/2</f>
        <v>217128.79300000001</v>
      </c>
    </row>
    <row r="37" spans="1:2" s="44" customFormat="1" ht="12.75" hidden="1" customHeight="1" x14ac:dyDescent="0.2"/>
    <row r="38" spans="1:2" ht="12.75" hidden="1" customHeight="1" x14ac:dyDescent="0.2"/>
    <row r="39" spans="1:2" ht="12.75" hidden="1" customHeight="1" x14ac:dyDescent="0.2"/>
    <row r="40" spans="1:2" ht="12.75" hidden="1" customHeight="1" x14ac:dyDescent="0.2"/>
    <row r="41" spans="1:2" ht="12.75" hidden="1" customHeight="1" x14ac:dyDescent="0.2"/>
    <row r="42" spans="1:2" ht="12.75" hidden="1" customHeight="1" x14ac:dyDescent="0.2"/>
    <row r="43" spans="1:2" ht="12.75" hidden="1" customHeight="1" x14ac:dyDescent="0.2"/>
    <row r="44" spans="1:2" ht="12.75" hidden="1" customHeight="1" x14ac:dyDescent="0.2"/>
    <row r="45" spans="1:2" ht="12.75" hidden="1" customHeight="1" x14ac:dyDescent="0.2"/>
    <row r="46" spans="1:2" ht="12.75" hidden="1" customHeight="1" x14ac:dyDescent="0.2"/>
    <row r="47" spans="1:2" ht="12.75" hidden="1" customHeight="1" x14ac:dyDescent="0.2"/>
    <row r="48" spans="1: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workbookViewId="0">
      <selection activeCell="D1" sqref="D1:AZ10000"/>
    </sheetView>
  </sheetViews>
  <sheetFormatPr defaultColWidth="0" defaultRowHeight="12.75" customHeight="1" zeroHeight="1" x14ac:dyDescent="0.2"/>
  <cols>
    <col min="1" max="1" width="65.42578125" style="16" customWidth="1"/>
    <col min="2" max="2" width="14" style="16" bestFit="1" customWidth="1"/>
    <col min="3" max="52" width="9.140625" style="16" hidden="1" customWidth="1"/>
    <col min="53" max="16384" width="0" style="16" hidden="1"/>
  </cols>
  <sheetData>
    <row r="1" spans="1:2" x14ac:dyDescent="0.2">
      <c r="A1" s="70" t="s">
        <v>79</v>
      </c>
      <c r="B1" s="87" t="s">
        <v>90</v>
      </c>
    </row>
    <row r="2" spans="1:2" x14ac:dyDescent="0.2">
      <c r="A2" s="68" t="s">
        <v>69</v>
      </c>
      <c r="B2" s="69"/>
    </row>
    <row r="3" spans="1:2" x14ac:dyDescent="0.2">
      <c r="A3" s="68" t="s">
        <v>70</v>
      </c>
      <c r="B3" s="69"/>
    </row>
    <row r="4" spans="1:2" x14ac:dyDescent="0.2">
      <c r="A4" s="70" t="s">
        <v>71</v>
      </c>
      <c r="B4" s="69"/>
    </row>
    <row r="5" spans="1:2" ht="13.5" thickBot="1" x14ac:dyDescent="0.25">
      <c r="A5" s="66" t="s">
        <v>32</v>
      </c>
      <c r="B5" s="67" t="s">
        <v>89</v>
      </c>
    </row>
    <row r="6" spans="1:2" x14ac:dyDescent="0.2">
      <c r="A6" s="24" t="s">
        <v>33</v>
      </c>
      <c r="B6" s="83" t="s">
        <v>90</v>
      </c>
    </row>
    <row r="7" spans="1:2" x14ac:dyDescent="0.2">
      <c r="A7" s="69" t="s">
        <v>73</v>
      </c>
      <c r="B7" s="32" t="e">
        <f>+'נספח 1_כללי'!B6</f>
        <v>#VALUE!</v>
      </c>
    </row>
    <row r="8" spans="1:2" ht="13.5" customHeight="1" x14ac:dyDescent="0.2">
      <c r="A8" s="24" t="s">
        <v>36</v>
      </c>
      <c r="B8" s="83" t="s">
        <v>90</v>
      </c>
    </row>
    <row r="9" spans="1:2" ht="13.5" thickBot="1" x14ac:dyDescent="0.25">
      <c r="A9" s="67" t="s">
        <v>28</v>
      </c>
      <c r="B9" s="31">
        <f>+'נספח 1_כללי'!B7</f>
        <v>2169.4865199999999</v>
      </c>
    </row>
    <row r="10" spans="1:2" x14ac:dyDescent="0.2">
      <c r="A10" s="35" t="s">
        <v>34</v>
      </c>
      <c r="B10" s="36" t="e">
        <f>SUM(B7:B9)</f>
        <v>#VALUE!</v>
      </c>
    </row>
    <row r="11" spans="1:2" x14ac:dyDescent="0.2">
      <c r="A11" s="84" t="s">
        <v>90</v>
      </c>
      <c r="B11" s="85" t="s">
        <v>90</v>
      </c>
    </row>
    <row r="12" spans="1:2" ht="13.5" thickBot="1" x14ac:dyDescent="0.25">
      <c r="A12" s="33" t="s">
        <v>35</v>
      </c>
      <c r="B12" s="86" t="s">
        <v>90</v>
      </c>
    </row>
    <row r="13" spans="1:2" ht="13.5" customHeight="1" x14ac:dyDescent="0.2">
      <c r="A13" s="24" t="s">
        <v>33</v>
      </c>
      <c r="B13" s="83" t="s">
        <v>90</v>
      </c>
    </row>
    <row r="14" spans="1:2" x14ac:dyDescent="0.2">
      <c r="A14" s="87" t="s">
        <v>90</v>
      </c>
      <c r="B14" s="32">
        <v>0</v>
      </c>
    </row>
    <row r="15" spans="1:2" x14ac:dyDescent="0.2">
      <c r="A15" s="24" t="s">
        <v>36</v>
      </c>
      <c r="B15" s="83" t="s">
        <v>90</v>
      </c>
    </row>
    <row r="16" spans="1:2" ht="13.5" thickBot="1" x14ac:dyDescent="0.25">
      <c r="A16" s="67" t="s">
        <v>28</v>
      </c>
      <c r="B16" s="31">
        <f>+'נספח 1_כללי'!B10</f>
        <v>43.739580000000004</v>
      </c>
    </row>
    <row r="17" spans="1:2" x14ac:dyDescent="0.2">
      <c r="A17" s="35" t="s">
        <v>37</v>
      </c>
      <c r="B17" s="36">
        <f>+B16+B14</f>
        <v>43.739580000000004</v>
      </c>
    </row>
    <row r="18" spans="1:2" x14ac:dyDescent="0.2">
      <c r="A18" s="88" t="s">
        <v>90</v>
      </c>
      <c r="B18" s="85" t="s">
        <v>90</v>
      </c>
    </row>
    <row r="19" spans="1:2" ht="13.5" thickBot="1" x14ac:dyDescent="0.25">
      <c r="A19" s="30" t="s">
        <v>38</v>
      </c>
      <c r="B19" s="89" t="s">
        <v>90</v>
      </c>
    </row>
    <row r="20" spans="1:2" x14ac:dyDescent="0.2">
      <c r="A20" s="69" t="s">
        <v>74</v>
      </c>
      <c r="B20" s="32" t="e">
        <f>+'נספח 1_כללי'!B12</f>
        <v>#VALUE!</v>
      </c>
    </row>
    <row r="21" spans="1:2" ht="13.5" thickBot="1" x14ac:dyDescent="0.25">
      <c r="A21" s="30" t="s">
        <v>39</v>
      </c>
      <c r="B21" s="89" t="s">
        <v>90</v>
      </c>
    </row>
    <row r="22" spans="1:2" x14ac:dyDescent="0.2">
      <c r="A22" s="69" t="s">
        <v>74</v>
      </c>
      <c r="B22" s="32" t="e">
        <f>+'נספח 1_כללי'!B14</f>
        <v>#VALUE!</v>
      </c>
    </row>
    <row r="23" spans="1:2" ht="13.5" thickBot="1" x14ac:dyDescent="0.25">
      <c r="A23" s="30" t="s">
        <v>40</v>
      </c>
      <c r="B23" s="89" t="s">
        <v>90</v>
      </c>
    </row>
    <row r="24" spans="1:2" x14ac:dyDescent="0.2">
      <c r="A24" s="87" t="s">
        <v>90</v>
      </c>
      <c r="B24" s="83" t="s">
        <v>90</v>
      </c>
    </row>
    <row r="25" spans="1:2" ht="13.5" thickBot="1" x14ac:dyDescent="0.25">
      <c r="A25" s="30" t="s">
        <v>41</v>
      </c>
      <c r="B25" s="89" t="s">
        <v>90</v>
      </c>
    </row>
    <row r="26" spans="1:2" x14ac:dyDescent="0.2">
      <c r="A26" s="87" t="s">
        <v>90</v>
      </c>
      <c r="B26" s="83" t="s">
        <v>90</v>
      </c>
    </row>
    <row r="27" spans="1:2" ht="13.5" thickBot="1" x14ac:dyDescent="0.25">
      <c r="A27" s="30" t="s">
        <v>21</v>
      </c>
      <c r="B27" s="89" t="s">
        <v>90</v>
      </c>
    </row>
    <row r="28" spans="1:2" x14ac:dyDescent="0.2">
      <c r="A28" s="87" t="s">
        <v>90</v>
      </c>
      <c r="B28" s="83" t="s">
        <v>90</v>
      </c>
    </row>
    <row r="29" spans="1:2" ht="13.5" thickBot="1" x14ac:dyDescent="0.25">
      <c r="A29" s="30" t="s">
        <v>29</v>
      </c>
      <c r="B29" s="31" t="e">
        <f>B10+B17+B20+B22+B24+B26+B28</f>
        <v>#VALUE!</v>
      </c>
    </row>
    <row r="30" spans="1:2" x14ac:dyDescent="0.2">
      <c r="A30" s="90" t="s">
        <v>90</v>
      </c>
      <c r="B30" s="87" t="s">
        <v>90</v>
      </c>
    </row>
    <row r="31" spans="1:2" x14ac:dyDescent="0.2">
      <c r="A31" s="91" t="s">
        <v>90</v>
      </c>
      <c r="B31" s="85" t="s">
        <v>90</v>
      </c>
    </row>
    <row r="32" spans="1:2" x14ac:dyDescent="0.2">
      <c r="A32" s="82" t="s">
        <v>42</v>
      </c>
      <c r="B32" s="32">
        <f>+'נספח 1_כללי'!B32</f>
        <v>3754041.824</v>
      </c>
    </row>
    <row r="33" spans="1:2" ht="13.5" hidden="1" thickBot="1" x14ac:dyDescent="0.25">
      <c r="B33" s="3"/>
    </row>
    <row r="34" spans="1:2" hidden="1" x14ac:dyDescent="0.2">
      <c r="A34" s="23"/>
      <c r="B34" s="1"/>
    </row>
    <row r="35" spans="1:2" ht="12.75" hidden="1" customHeight="1" x14ac:dyDescent="0.2"/>
    <row r="36" spans="1:2" ht="12.75" hidden="1" customHeight="1" x14ac:dyDescent="0.2"/>
    <row r="37" spans="1:2" ht="12.75" hidden="1" customHeight="1" x14ac:dyDescent="0.2"/>
    <row r="38" spans="1:2" ht="12.75" hidden="1" customHeight="1" x14ac:dyDescent="0.2"/>
    <row r="39" spans="1:2" ht="12.75" hidden="1" customHeight="1" x14ac:dyDescent="0.2"/>
    <row r="40" spans="1:2" ht="12.75" hidden="1" customHeight="1" x14ac:dyDescent="0.2"/>
    <row r="41" spans="1:2" ht="12.75" hidden="1" customHeight="1" x14ac:dyDescent="0.2"/>
    <row r="42" spans="1:2" ht="12.75" hidden="1" customHeight="1" x14ac:dyDescent="0.2"/>
    <row r="43" spans="1:2" ht="12.75" hidden="1" customHeight="1" x14ac:dyDescent="0.2"/>
    <row r="44" spans="1:2" ht="12.75" hidden="1" customHeight="1" x14ac:dyDescent="0.2"/>
    <row r="45" spans="1:2" ht="12.75" hidden="1" customHeight="1" x14ac:dyDescent="0.2"/>
    <row r="46" spans="1:2" ht="12.75" hidden="1" customHeight="1" x14ac:dyDescent="0.2"/>
    <row r="47" spans="1:2" ht="12.75" hidden="1" customHeight="1" x14ac:dyDescent="0.2"/>
    <row r="48" spans="1: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workbookViewId="0">
      <selection activeCell="D1" sqref="D1:AZ10000"/>
    </sheetView>
  </sheetViews>
  <sheetFormatPr defaultColWidth="0" defaultRowHeight="12.75" customHeight="1" zeroHeight="1" x14ac:dyDescent="0.2"/>
  <cols>
    <col min="1" max="1" width="65.42578125" style="16" customWidth="1"/>
    <col min="2" max="2" width="14" style="16" bestFit="1" customWidth="1"/>
    <col min="3" max="52" width="9.140625" style="16" hidden="1" customWidth="1"/>
    <col min="53" max="16384" width="0" style="16" hidden="1"/>
  </cols>
  <sheetData>
    <row r="1" spans="1:2" x14ac:dyDescent="0.2">
      <c r="A1" s="39" t="s">
        <v>80</v>
      </c>
      <c r="B1" s="115" t="s">
        <v>90</v>
      </c>
    </row>
    <row r="2" spans="1:2" x14ac:dyDescent="0.2">
      <c r="A2" s="40" t="s">
        <v>69</v>
      </c>
      <c r="B2" s="78" t="s">
        <v>90</v>
      </c>
    </row>
    <row r="3" spans="1:2" x14ac:dyDescent="0.2">
      <c r="A3" s="41" t="s">
        <v>70</v>
      </c>
      <c r="B3" s="115" t="s">
        <v>90</v>
      </c>
    </row>
    <row r="4" spans="1:2" x14ac:dyDescent="0.2">
      <c r="A4" s="39" t="s">
        <v>71</v>
      </c>
      <c r="B4" s="115" t="s">
        <v>90</v>
      </c>
    </row>
    <row r="5" spans="1:2" ht="13.5" thickBot="1" x14ac:dyDescent="0.25">
      <c r="A5" s="30" t="s">
        <v>43</v>
      </c>
      <c r="B5" s="29" t="s">
        <v>89</v>
      </c>
    </row>
    <row r="6" spans="1:2" s="53" customFormat="1" x14ac:dyDescent="0.2">
      <c r="A6" s="53" t="s">
        <v>87</v>
      </c>
      <c r="B6" s="59">
        <v>378.279</v>
      </c>
    </row>
    <row r="7" spans="1:2" s="53" customFormat="1" x14ac:dyDescent="0.2">
      <c r="A7" s="53" t="s">
        <v>88</v>
      </c>
      <c r="B7" s="59">
        <v>430.27600000000001</v>
      </c>
    </row>
    <row r="8" spans="1:2" s="53" customFormat="1" x14ac:dyDescent="0.2">
      <c r="A8" s="53" t="s">
        <v>51</v>
      </c>
      <c r="B8" s="59">
        <v>2256.5790000000002</v>
      </c>
    </row>
    <row r="9" spans="1:2" ht="13.5" thickBot="1" x14ac:dyDescent="0.25">
      <c r="A9" s="30" t="s">
        <v>44</v>
      </c>
      <c r="B9" s="92" t="s">
        <v>90</v>
      </c>
    </row>
    <row r="10" spans="1:2" ht="13.5" thickBot="1" x14ac:dyDescent="0.25">
      <c r="A10" s="87" t="s">
        <v>90</v>
      </c>
      <c r="B10" s="2">
        <v>0</v>
      </c>
    </row>
    <row r="11" spans="1:2" ht="13.5" thickBot="1" x14ac:dyDescent="0.25">
      <c r="A11" s="30" t="s">
        <v>45</v>
      </c>
      <c r="B11" s="92" t="s">
        <v>90</v>
      </c>
    </row>
    <row r="12" spans="1:2" ht="13.5" thickBot="1" x14ac:dyDescent="0.25">
      <c r="A12" s="87" t="s">
        <v>90</v>
      </c>
      <c r="B12" s="2">
        <v>0</v>
      </c>
    </row>
    <row r="13" spans="1:2" ht="13.5" thickBot="1" x14ac:dyDescent="0.25">
      <c r="A13" s="30" t="s">
        <v>46</v>
      </c>
      <c r="B13" s="92" t="s">
        <v>90</v>
      </c>
    </row>
    <row r="14" spans="1:2" s="53" customFormat="1" x14ac:dyDescent="0.2">
      <c r="A14" s="58" t="s">
        <v>31</v>
      </c>
      <c r="B14" s="53">
        <v>7.202</v>
      </c>
    </row>
    <row r="15" spans="1:2" s="61" customFormat="1" x14ac:dyDescent="0.2">
      <c r="A15" s="58" t="s">
        <v>84</v>
      </c>
      <c r="B15" s="61">
        <v>5.9489999999999998</v>
      </c>
    </row>
    <row r="16" spans="1:2" s="53" customFormat="1" x14ac:dyDescent="0.2">
      <c r="A16" s="58" t="s">
        <v>72</v>
      </c>
      <c r="B16" s="53">
        <v>7.1989999999999998</v>
      </c>
    </row>
    <row r="17" spans="1:2" s="53" customFormat="1" x14ac:dyDescent="0.2">
      <c r="A17" s="58" t="s">
        <v>51</v>
      </c>
      <c r="B17" s="53">
        <v>2.8239999999999998</v>
      </c>
    </row>
    <row r="18" spans="1:2" x14ac:dyDescent="0.2">
      <c r="A18" s="87" t="s">
        <v>90</v>
      </c>
      <c r="B18" s="93" t="s">
        <v>90</v>
      </c>
    </row>
    <row r="19" spans="1:2" s="61" customFormat="1" x14ac:dyDescent="0.2">
      <c r="A19" s="37" t="s">
        <v>85</v>
      </c>
      <c r="B19" s="91" t="s">
        <v>90</v>
      </c>
    </row>
    <row r="20" spans="1:2" s="61" customFormat="1" ht="14.25" x14ac:dyDescent="0.2">
      <c r="A20" s="65" t="s">
        <v>86</v>
      </c>
      <c r="B20" s="64">
        <v>179.73711</v>
      </c>
    </row>
    <row r="21" spans="1:2" ht="13.5" thickBot="1" x14ac:dyDescent="0.25">
      <c r="A21" s="30" t="s">
        <v>47</v>
      </c>
      <c r="B21" s="92" t="s">
        <v>90</v>
      </c>
    </row>
    <row r="22" spans="1:2" x14ac:dyDescent="0.2">
      <c r="A22" s="37" t="s">
        <v>48</v>
      </c>
      <c r="B22" s="94" t="s">
        <v>90</v>
      </c>
    </row>
    <row r="23" spans="1:2" x14ac:dyDescent="0.2">
      <c r="A23" s="58" t="s">
        <v>31</v>
      </c>
      <c r="B23" s="9">
        <v>20.411000000000001</v>
      </c>
    </row>
    <row r="24" spans="1:2" s="45" customFormat="1" x14ac:dyDescent="0.2">
      <c r="A24" s="58" t="s">
        <v>72</v>
      </c>
      <c r="B24" s="9">
        <v>4.2480000000000002</v>
      </c>
    </row>
    <row r="25" spans="1:2" x14ac:dyDescent="0.2">
      <c r="A25" s="58" t="s">
        <v>51</v>
      </c>
      <c r="B25" s="9">
        <v>-1.694</v>
      </c>
    </row>
    <row r="26" spans="1:2" x14ac:dyDescent="0.2">
      <c r="A26" s="95" t="s">
        <v>90</v>
      </c>
      <c r="B26" s="85" t="s">
        <v>90</v>
      </c>
    </row>
    <row r="27" spans="1:2" x14ac:dyDescent="0.2">
      <c r="A27" s="34" t="s">
        <v>49</v>
      </c>
      <c r="B27" s="96" t="s">
        <v>90</v>
      </c>
    </row>
    <row r="28" spans="1:2" x14ac:dyDescent="0.2">
      <c r="A28" s="61" t="s">
        <v>50</v>
      </c>
      <c r="B28" s="9">
        <v>160.31899999999999</v>
      </c>
    </row>
    <row r="29" spans="1:2" s="57" customFormat="1" x14ac:dyDescent="0.2">
      <c r="A29" s="61" t="s">
        <v>83</v>
      </c>
      <c r="B29" s="60">
        <v>18.593</v>
      </c>
    </row>
    <row r="30" spans="1:2" s="61" customFormat="1" x14ac:dyDescent="0.2">
      <c r="A30" s="87" t="s">
        <v>90</v>
      </c>
      <c r="B30" s="97" t="s">
        <v>90</v>
      </c>
    </row>
    <row r="31" spans="1:2" ht="13.5" thickBot="1" x14ac:dyDescent="0.25">
      <c r="A31" s="30" t="s">
        <v>30</v>
      </c>
      <c r="B31" s="38">
        <f>SUM(B6:B29)</f>
        <v>3469.9221100000004</v>
      </c>
    </row>
    <row r="32" spans="1:2" ht="13.5" thickBot="1" x14ac:dyDescent="0.25">
      <c r="A32" s="87" t="s">
        <v>90</v>
      </c>
      <c r="B32" s="98" t="s">
        <v>90</v>
      </c>
    </row>
    <row r="33" spans="1:2" x14ac:dyDescent="0.2">
      <c r="A33" s="82" t="s">
        <v>26</v>
      </c>
      <c r="B33" s="32">
        <f>'נספח 1_כללי'!B32</f>
        <v>3754041.824</v>
      </c>
    </row>
    <row r="34" spans="1:2" ht="13.5" hidden="1" thickBot="1" x14ac:dyDescent="0.25">
      <c r="A34" s="46"/>
      <c r="B34" s="3"/>
    </row>
    <row r="35" spans="1:2" hidden="1" x14ac:dyDescent="0.2">
      <c r="A35" s="23"/>
      <c r="B35" s="1"/>
    </row>
    <row r="36" spans="1:2" ht="12.75" hidden="1" customHeight="1" x14ac:dyDescent="0.2"/>
    <row r="37" spans="1:2" ht="12.75" hidden="1" customHeight="1" x14ac:dyDescent="0.2"/>
    <row r="38" spans="1:2" ht="12.75" hidden="1" customHeight="1" x14ac:dyDescent="0.2"/>
    <row r="39" spans="1:2" ht="12.75" hidden="1" customHeight="1" x14ac:dyDescent="0.2"/>
    <row r="40" spans="1:2" ht="12.75" hidden="1" customHeight="1" x14ac:dyDescent="0.2"/>
    <row r="41" spans="1:2" ht="12.75" hidden="1" customHeight="1" x14ac:dyDescent="0.2"/>
    <row r="42" spans="1:2" ht="12.75" hidden="1" customHeight="1" x14ac:dyDescent="0.2"/>
    <row r="43" spans="1:2" ht="12.75" hidden="1" customHeight="1" x14ac:dyDescent="0.2"/>
    <row r="44" spans="1:2" ht="12.75" hidden="1" customHeight="1" x14ac:dyDescent="0.2"/>
    <row r="45" spans="1:2" ht="12.75" hidden="1" customHeight="1" x14ac:dyDescent="0.2"/>
    <row r="46" spans="1:2" ht="12.75" hidden="1" customHeight="1" x14ac:dyDescent="0.2"/>
    <row r="47" spans="1:2" ht="12.75" hidden="1" customHeight="1" x14ac:dyDescent="0.2"/>
    <row r="48" spans="1: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workbookViewId="0">
      <selection activeCell="D1" sqref="D1:AZ10000"/>
    </sheetView>
  </sheetViews>
  <sheetFormatPr defaultColWidth="0" defaultRowHeight="12.75" customHeight="1" zeroHeight="1" x14ac:dyDescent="0.2"/>
  <cols>
    <col min="1" max="1" width="86.5703125" style="10" bestFit="1" customWidth="1"/>
    <col min="2" max="2" width="23.5703125" style="6" bestFit="1" customWidth="1"/>
    <col min="3" max="52" width="9.140625" style="6" hidden="1" customWidth="1"/>
    <col min="53" max="16384" width="0" style="6" hidden="1"/>
  </cols>
  <sheetData>
    <row r="1" spans="1:2" x14ac:dyDescent="0.2">
      <c r="A1" s="71" t="s">
        <v>69</v>
      </c>
      <c r="B1" s="74" t="s">
        <v>90</v>
      </c>
    </row>
    <row r="2" spans="1:2" x14ac:dyDescent="0.2">
      <c r="A2" s="71" t="s">
        <v>56</v>
      </c>
      <c r="B2" s="74" t="s">
        <v>90</v>
      </c>
    </row>
    <row r="3" spans="1:2" x14ac:dyDescent="0.2">
      <c r="A3" s="71" t="s">
        <v>52</v>
      </c>
      <c r="B3" s="74" t="s">
        <v>90</v>
      </c>
    </row>
    <row r="4" spans="1:2" ht="13.5" thickBot="1" x14ac:dyDescent="0.25">
      <c r="A4" s="99" t="s">
        <v>78</v>
      </c>
      <c r="B4" s="116" t="s">
        <v>90</v>
      </c>
    </row>
    <row r="5" spans="1:2" s="10" customFormat="1" ht="18.75" customHeight="1" thickBot="1" x14ac:dyDescent="0.25">
      <c r="A5" s="113" t="s">
        <v>0</v>
      </c>
      <c r="B5" s="114" t="s">
        <v>89</v>
      </c>
    </row>
    <row r="6" spans="1:2" s="10" customFormat="1" ht="13.5" thickBot="1" x14ac:dyDescent="0.25">
      <c r="A6" s="12" t="s">
        <v>1</v>
      </c>
      <c r="B6" s="19">
        <v>0</v>
      </c>
    </row>
    <row r="7" spans="1:2" s="10" customFormat="1" ht="13.5" thickBot="1" x14ac:dyDescent="0.25">
      <c r="A7" s="4" t="s">
        <v>2</v>
      </c>
      <c r="B7" s="20">
        <v>21.598039999999997</v>
      </c>
    </row>
    <row r="8" spans="1:2" s="10" customFormat="1" ht="18.75" customHeight="1" thickBot="1" x14ac:dyDescent="0.25">
      <c r="A8" s="14" t="s">
        <v>3</v>
      </c>
      <c r="B8" s="75" t="s">
        <v>90</v>
      </c>
    </row>
    <row r="9" spans="1:2" s="10" customFormat="1" ht="13.5" thickBot="1" x14ac:dyDescent="0.25">
      <c r="A9" s="12" t="s">
        <v>4</v>
      </c>
      <c r="B9" s="19">
        <v>0</v>
      </c>
    </row>
    <row r="10" spans="1:2" s="10" customFormat="1" ht="13.5" thickBot="1" x14ac:dyDescent="0.25">
      <c r="A10" s="4" t="s">
        <v>5</v>
      </c>
      <c r="B10" s="20">
        <v>0.15577000000000002</v>
      </c>
    </row>
    <row r="11" spans="1:2" s="10" customFormat="1" ht="18.75" customHeight="1" thickBot="1" x14ac:dyDescent="0.25">
      <c r="A11" s="14" t="s">
        <v>6</v>
      </c>
      <c r="B11" s="75" t="s">
        <v>90</v>
      </c>
    </row>
    <row r="12" spans="1:2" s="10" customFormat="1" ht="13.5" thickBot="1" x14ac:dyDescent="0.25">
      <c r="A12" s="12" t="s">
        <v>7</v>
      </c>
      <c r="B12" s="19">
        <v>0</v>
      </c>
    </row>
    <row r="13" spans="1:2" s="10" customFormat="1" ht="13.5" thickBot="1" x14ac:dyDescent="0.25">
      <c r="A13" s="4" t="s">
        <v>8</v>
      </c>
      <c r="B13" s="20">
        <v>0</v>
      </c>
    </row>
    <row r="14" spans="1:2" s="10" customFormat="1" ht="13.5" thickBot="1" x14ac:dyDescent="0.25">
      <c r="A14" s="4" t="s">
        <v>9</v>
      </c>
      <c r="B14" s="20">
        <v>0</v>
      </c>
    </row>
    <row r="15" spans="1:2" s="10" customFormat="1" ht="18.75" customHeight="1" thickBot="1" x14ac:dyDescent="0.25">
      <c r="A15" s="14" t="s">
        <v>10</v>
      </c>
      <c r="B15" s="75" t="s">
        <v>90</v>
      </c>
    </row>
    <row r="16" spans="1:2" s="10" customFormat="1" ht="13.5" thickBot="1" x14ac:dyDescent="0.25">
      <c r="A16" s="12" t="s">
        <v>11</v>
      </c>
      <c r="B16" s="19">
        <v>0</v>
      </c>
    </row>
    <row r="17" spans="1:2" s="10" customFormat="1" ht="13.5" thickBot="1" x14ac:dyDescent="0.25">
      <c r="A17" s="4" t="s">
        <v>12</v>
      </c>
      <c r="B17" s="20">
        <v>0</v>
      </c>
    </row>
    <row r="18" spans="1:2" s="10" customFormat="1" ht="13.5" thickBot="1" x14ac:dyDescent="0.25">
      <c r="A18" s="4" t="s">
        <v>13</v>
      </c>
      <c r="B18" s="20">
        <v>0</v>
      </c>
    </row>
    <row r="19" spans="1:2" s="10" customFormat="1" ht="13.5" thickBot="1" x14ac:dyDescent="0.25">
      <c r="A19" s="4" t="s">
        <v>14</v>
      </c>
      <c r="B19" s="20">
        <v>0</v>
      </c>
    </row>
    <row r="20" spans="1:2" s="10" customFormat="1" ht="13.5" thickBot="1" x14ac:dyDescent="0.25">
      <c r="A20" s="4" t="s">
        <v>15</v>
      </c>
      <c r="B20" s="20">
        <v>2.34964</v>
      </c>
    </row>
    <row r="21" spans="1:2" s="10" customFormat="1" ht="13.5" thickBot="1" x14ac:dyDescent="0.25">
      <c r="A21" s="4" t="s">
        <v>16</v>
      </c>
      <c r="B21" s="20">
        <v>0</v>
      </c>
    </row>
    <row r="22" spans="1:2" s="10" customFormat="1" ht="13.5" thickBot="1" x14ac:dyDescent="0.25">
      <c r="A22" s="4" t="s">
        <v>17</v>
      </c>
      <c r="B22" s="20">
        <v>0.92801999999999996</v>
      </c>
    </row>
    <row r="23" spans="1:2" s="10" customFormat="1" ht="13.5" thickBot="1" x14ac:dyDescent="0.25">
      <c r="A23" s="4" t="s">
        <v>18</v>
      </c>
      <c r="B23" s="20">
        <v>0</v>
      </c>
    </row>
    <row r="24" spans="1:2" s="10" customFormat="1" ht="18.75" customHeight="1" thickBot="1" x14ac:dyDescent="0.25">
      <c r="A24" s="14" t="s">
        <v>19</v>
      </c>
      <c r="B24" s="75" t="s">
        <v>90</v>
      </c>
    </row>
    <row r="25" spans="1:2" s="10" customFormat="1" ht="13.5" thickBot="1" x14ac:dyDescent="0.25">
      <c r="A25" s="12" t="s">
        <v>20</v>
      </c>
      <c r="B25" s="19">
        <v>0</v>
      </c>
    </row>
    <row r="26" spans="1:2" s="10" customFormat="1" ht="13.5" thickBot="1" x14ac:dyDescent="0.25">
      <c r="A26" s="4" t="s">
        <v>21</v>
      </c>
      <c r="B26" s="20">
        <v>0</v>
      </c>
    </row>
    <row r="27" spans="1:2" s="10" customFormat="1" ht="18.75" customHeight="1" thickBot="1" x14ac:dyDescent="0.25">
      <c r="A27" s="5" t="s">
        <v>22</v>
      </c>
      <c r="B27" s="20">
        <f>SUM(B6:B26)</f>
        <v>25.031469999999999</v>
      </c>
    </row>
    <row r="28" spans="1:2" s="10" customFormat="1" ht="18.75" customHeight="1" thickBot="1" x14ac:dyDescent="0.25">
      <c r="A28" s="14" t="s">
        <v>23</v>
      </c>
      <c r="B28" s="74" t="s">
        <v>90</v>
      </c>
    </row>
    <row r="29" spans="1:2" s="10" customFormat="1" ht="26.25" thickBot="1" x14ac:dyDescent="0.25">
      <c r="A29" s="11" t="s">
        <v>24</v>
      </c>
      <c r="B29" s="49">
        <f>+SUM(B12,B16:B23,B26)/B32</f>
        <v>9.5291154705828978E-5</v>
      </c>
    </row>
    <row r="30" spans="1:2" s="10" customFormat="1" ht="13.5" thickBot="1" x14ac:dyDescent="0.25">
      <c r="A30" s="101" t="s">
        <v>90</v>
      </c>
      <c r="B30" s="77" t="s">
        <v>90</v>
      </c>
    </row>
    <row r="31" spans="1:2" s="10" customFormat="1" ht="13.5" thickBot="1" x14ac:dyDescent="0.25">
      <c r="A31" s="62" t="s">
        <v>81</v>
      </c>
      <c r="B31" s="49">
        <f>B27/B36</f>
        <v>4.8152541833598815E-4</v>
      </c>
    </row>
    <row r="32" spans="1:2" s="10" customFormat="1" ht="18.75" customHeight="1" thickBot="1" x14ac:dyDescent="0.25">
      <c r="A32" s="5" t="s">
        <v>26</v>
      </c>
      <c r="B32" s="7">
        <v>34396.267</v>
      </c>
    </row>
    <row r="33" spans="1:2" s="10" customFormat="1" x14ac:dyDescent="0.2">
      <c r="A33" s="13" t="s">
        <v>27</v>
      </c>
      <c r="B33" s="51" t="s">
        <v>77</v>
      </c>
    </row>
    <row r="34" spans="1:2" s="10" customFormat="1" ht="12.75" customHeight="1" x14ac:dyDescent="0.2">
      <c r="A34" s="74" t="s">
        <v>90</v>
      </c>
      <c r="B34" s="78" t="s">
        <v>90</v>
      </c>
    </row>
    <row r="35" spans="1:2" s="10" customFormat="1" ht="12.75" customHeight="1" x14ac:dyDescent="0.2">
      <c r="A35" s="72" t="s">
        <v>75</v>
      </c>
      <c r="B35" s="21">
        <v>69571.120999999999</v>
      </c>
    </row>
    <row r="36" spans="1:2" s="10" customFormat="1" ht="12.75" customHeight="1" x14ac:dyDescent="0.2">
      <c r="A36" s="72" t="s">
        <v>76</v>
      </c>
      <c r="B36" s="21">
        <f>(B35+B32)/2</f>
        <v>51983.694000000003</v>
      </c>
    </row>
    <row r="37" spans="1:2" s="10" customFormat="1" ht="12.75" hidden="1" customHeight="1" x14ac:dyDescent="0.2">
      <c r="A37" s="17"/>
      <c r="B37" s="17"/>
    </row>
    <row r="38" spans="1:2" s="10" customFormat="1" ht="12.75" hidden="1" customHeight="1" x14ac:dyDescent="0.2"/>
    <row r="39" spans="1:2" s="10" customFormat="1" ht="12.75" hidden="1" customHeight="1" x14ac:dyDescent="0.2"/>
    <row r="40" spans="1:2" s="10" customFormat="1" ht="12.75" hidden="1" customHeight="1" x14ac:dyDescent="0.2"/>
    <row r="41" spans="1:2" ht="12.75" hidden="1" customHeight="1" x14ac:dyDescent="0.2"/>
    <row r="42" spans="1:2" ht="12.75" hidden="1" customHeight="1" x14ac:dyDescent="0.2"/>
    <row r="43" spans="1:2" ht="12.75" hidden="1" customHeight="1" x14ac:dyDescent="0.2"/>
    <row r="44" spans="1:2" ht="12.75" hidden="1" customHeight="1" x14ac:dyDescent="0.2"/>
    <row r="45" spans="1:2" ht="12.75" hidden="1" customHeight="1" x14ac:dyDescent="0.2"/>
    <row r="46" spans="1:2" ht="12.75" hidden="1" customHeight="1" x14ac:dyDescent="0.2"/>
    <row r="47" spans="1:2" ht="12.75" hidden="1" customHeight="1" x14ac:dyDescent="0.2"/>
    <row r="48" spans="1: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workbookViewId="0">
      <selection activeCell="D1" sqref="D1:AZ10000"/>
    </sheetView>
  </sheetViews>
  <sheetFormatPr defaultColWidth="0" defaultRowHeight="12.75" customHeight="1" zeroHeight="1" x14ac:dyDescent="0.2"/>
  <cols>
    <col min="1" max="1" width="86.5703125" style="42" bestFit="1" customWidth="1"/>
    <col min="2" max="2" width="23.5703125" style="42" bestFit="1" customWidth="1"/>
    <col min="3" max="52" width="9.140625" style="42" hidden="1" customWidth="1"/>
    <col min="53" max="16384" width="0" style="42" hidden="1"/>
  </cols>
  <sheetData>
    <row r="1" spans="1:2" x14ac:dyDescent="0.2">
      <c r="A1" s="71" t="s">
        <v>69</v>
      </c>
      <c r="B1" s="72" t="s">
        <v>91</v>
      </c>
    </row>
    <row r="2" spans="1:2" x14ac:dyDescent="0.2">
      <c r="A2" s="70" t="s">
        <v>54</v>
      </c>
      <c r="B2" s="69"/>
    </row>
    <row r="3" spans="1:2" x14ac:dyDescent="0.2">
      <c r="A3" s="71" t="s">
        <v>53</v>
      </c>
      <c r="B3" s="72"/>
    </row>
    <row r="4" spans="1:2" ht="13.5" thickBot="1" x14ac:dyDescent="0.25">
      <c r="A4" s="99" t="s">
        <v>78</v>
      </c>
      <c r="B4" s="100"/>
    </row>
    <row r="5" spans="1:2" ht="18.75" customHeight="1" thickBot="1" x14ac:dyDescent="0.25">
      <c r="A5" s="113" t="s">
        <v>0</v>
      </c>
      <c r="B5" s="114" t="s">
        <v>89</v>
      </c>
    </row>
    <row r="6" spans="1:2" ht="13.5" thickBot="1" x14ac:dyDescent="0.25">
      <c r="A6" s="12" t="s">
        <v>1</v>
      </c>
      <c r="B6" s="19">
        <v>0</v>
      </c>
    </row>
    <row r="7" spans="1:2" ht="13.5" thickBot="1" x14ac:dyDescent="0.25">
      <c r="A7" s="4" t="s">
        <v>2</v>
      </c>
      <c r="B7" s="20">
        <v>13.14513</v>
      </c>
    </row>
    <row r="8" spans="1:2" ht="18.75" customHeight="1" thickBot="1" x14ac:dyDescent="0.25">
      <c r="A8" s="14" t="s">
        <v>3</v>
      </c>
      <c r="B8" s="75" t="s">
        <v>90</v>
      </c>
    </row>
    <row r="9" spans="1:2" ht="13.5" thickBot="1" x14ac:dyDescent="0.25">
      <c r="A9" s="12" t="s">
        <v>4</v>
      </c>
      <c r="B9" s="19">
        <v>0</v>
      </c>
    </row>
    <row r="10" spans="1:2" ht="13.5" thickBot="1" x14ac:dyDescent="0.25">
      <c r="A10" s="4" t="s">
        <v>5</v>
      </c>
      <c r="B10" s="20">
        <v>2.65185</v>
      </c>
    </row>
    <row r="11" spans="1:2" ht="18.75" customHeight="1" thickBot="1" x14ac:dyDescent="0.25">
      <c r="A11" s="14" t="s">
        <v>6</v>
      </c>
      <c r="B11" s="75" t="s">
        <v>90</v>
      </c>
    </row>
    <row r="12" spans="1:2" ht="13.5" thickBot="1" x14ac:dyDescent="0.25">
      <c r="A12" s="12" t="s">
        <v>7</v>
      </c>
      <c r="B12" s="19">
        <v>0</v>
      </c>
    </row>
    <row r="13" spans="1:2" ht="13.5" thickBot="1" x14ac:dyDescent="0.25">
      <c r="A13" s="4" t="s">
        <v>8</v>
      </c>
      <c r="B13" s="20">
        <v>0</v>
      </c>
    </row>
    <row r="14" spans="1:2" ht="13.5" thickBot="1" x14ac:dyDescent="0.25">
      <c r="A14" s="4" t="s">
        <v>9</v>
      </c>
      <c r="B14" s="20">
        <v>0</v>
      </c>
    </row>
    <row r="15" spans="1:2" ht="18.75" customHeight="1" thickBot="1" x14ac:dyDescent="0.25">
      <c r="A15" s="14" t="s">
        <v>10</v>
      </c>
      <c r="B15" s="75" t="s">
        <v>90</v>
      </c>
    </row>
    <row r="16" spans="1:2" ht="13.5" thickBot="1" x14ac:dyDescent="0.25">
      <c r="A16" s="12" t="s">
        <v>11</v>
      </c>
      <c r="B16" s="19">
        <v>0</v>
      </c>
    </row>
    <row r="17" spans="1:2" ht="13.5" thickBot="1" x14ac:dyDescent="0.25">
      <c r="A17" s="4" t="s">
        <v>12</v>
      </c>
      <c r="B17" s="20">
        <v>0</v>
      </c>
    </row>
    <row r="18" spans="1:2" ht="13.5" thickBot="1" x14ac:dyDescent="0.25">
      <c r="A18" s="4" t="s">
        <v>13</v>
      </c>
      <c r="B18" s="20">
        <v>0</v>
      </c>
    </row>
    <row r="19" spans="1:2" ht="13.5" thickBot="1" x14ac:dyDescent="0.25">
      <c r="A19" s="4" t="s">
        <v>14</v>
      </c>
      <c r="B19" s="20">
        <v>0</v>
      </c>
    </row>
    <row r="20" spans="1:2" ht="13.5" thickBot="1" x14ac:dyDescent="0.25">
      <c r="A20" s="4" t="s">
        <v>15</v>
      </c>
      <c r="B20" s="20">
        <v>19.529069999999997</v>
      </c>
    </row>
    <row r="21" spans="1:2" ht="13.5" thickBot="1" x14ac:dyDescent="0.25">
      <c r="A21" s="4" t="s">
        <v>16</v>
      </c>
      <c r="B21" s="20">
        <v>178.91181</v>
      </c>
    </row>
    <row r="22" spans="1:2" ht="13.5" thickBot="1" x14ac:dyDescent="0.25">
      <c r="A22" s="4" t="s">
        <v>17</v>
      </c>
      <c r="B22" s="20">
        <v>3.1114899999999999</v>
      </c>
    </row>
    <row r="23" spans="1:2" ht="13.5" thickBot="1" x14ac:dyDescent="0.25">
      <c r="A23" s="4" t="s">
        <v>18</v>
      </c>
      <c r="B23" s="20">
        <v>0</v>
      </c>
    </row>
    <row r="24" spans="1:2" ht="18.75" customHeight="1" thickBot="1" x14ac:dyDescent="0.25">
      <c r="A24" s="14" t="s">
        <v>19</v>
      </c>
      <c r="B24" s="75" t="s">
        <v>90</v>
      </c>
    </row>
    <row r="25" spans="1:2" ht="13.5" thickBot="1" x14ac:dyDescent="0.25">
      <c r="A25" s="12" t="s">
        <v>20</v>
      </c>
      <c r="B25" s="19">
        <v>0</v>
      </c>
    </row>
    <row r="26" spans="1:2" ht="13.5" thickBot="1" x14ac:dyDescent="0.25">
      <c r="A26" s="4" t="s">
        <v>21</v>
      </c>
      <c r="B26" s="20">
        <v>0</v>
      </c>
    </row>
    <row r="27" spans="1:2" ht="18.75" customHeight="1" thickBot="1" x14ac:dyDescent="0.25">
      <c r="A27" s="5" t="s">
        <v>22</v>
      </c>
      <c r="B27" s="20">
        <f>SUM(B6:B26)</f>
        <v>217.34935000000002</v>
      </c>
    </row>
    <row r="28" spans="1:2" ht="18.75" customHeight="1" thickBot="1" x14ac:dyDescent="0.25">
      <c r="A28" s="14" t="s">
        <v>23</v>
      </c>
      <c r="B28" s="74" t="s">
        <v>90</v>
      </c>
    </row>
    <row r="29" spans="1:2" ht="26.25" thickBot="1" x14ac:dyDescent="0.25">
      <c r="A29" s="11" t="s">
        <v>24</v>
      </c>
      <c r="B29" s="49">
        <f>+SUM(B12,B16:B23,B26)/B32</f>
        <v>1.1555409353747065E-3</v>
      </c>
    </row>
    <row r="30" spans="1:2" ht="13.5" thickBot="1" x14ac:dyDescent="0.25">
      <c r="A30" s="101" t="s">
        <v>90</v>
      </c>
      <c r="B30" s="77" t="s">
        <v>90</v>
      </c>
    </row>
    <row r="31" spans="1:2" ht="13.5" thickBot="1" x14ac:dyDescent="0.25">
      <c r="A31" s="4" t="s">
        <v>25</v>
      </c>
      <c r="B31" s="49">
        <f>B27/B36</f>
        <v>1.0540811110396344E-3</v>
      </c>
    </row>
    <row r="32" spans="1:2" ht="18.75" customHeight="1" thickBot="1" x14ac:dyDescent="0.25">
      <c r="A32" s="5" t="s">
        <v>26</v>
      </c>
      <c r="B32" s="7">
        <v>174422.527</v>
      </c>
    </row>
    <row r="33" spans="1:2" x14ac:dyDescent="0.2">
      <c r="A33" s="13" t="s">
        <v>27</v>
      </c>
      <c r="B33" s="51" t="s">
        <v>77</v>
      </c>
    </row>
    <row r="34" spans="1:2" ht="12.75" customHeight="1" x14ac:dyDescent="0.2">
      <c r="A34" s="74" t="s">
        <v>90</v>
      </c>
      <c r="B34" s="78" t="s">
        <v>90</v>
      </c>
    </row>
    <row r="35" spans="1:2" ht="12.75" customHeight="1" x14ac:dyDescent="0.2">
      <c r="A35" s="72" t="s">
        <v>75</v>
      </c>
      <c r="B35" s="21">
        <v>237973.34599999999</v>
      </c>
    </row>
    <row r="36" spans="1:2" ht="12.75" customHeight="1" x14ac:dyDescent="0.2">
      <c r="A36" s="72" t="s">
        <v>76</v>
      </c>
      <c r="B36" s="21">
        <f>(B35+B32)/2</f>
        <v>206197.93650000001</v>
      </c>
    </row>
    <row r="37" spans="1:2" ht="12.75" hidden="1" customHeight="1" x14ac:dyDescent="0.2"/>
    <row r="38" spans="1:2" ht="12.75" hidden="1" customHeight="1" x14ac:dyDescent="0.2"/>
    <row r="39" spans="1:2" ht="12.75" hidden="1" customHeight="1" x14ac:dyDescent="0.2"/>
    <row r="40" spans="1:2" ht="12.75" hidden="1" customHeight="1" x14ac:dyDescent="0.2"/>
    <row r="41" spans="1:2" ht="12.75" hidden="1" customHeight="1" x14ac:dyDescent="0.2"/>
    <row r="42" spans="1:2" ht="12.75" hidden="1" customHeight="1" x14ac:dyDescent="0.2"/>
    <row r="43" spans="1:2" ht="12.75" hidden="1" customHeight="1" x14ac:dyDescent="0.2"/>
    <row r="44" spans="1:2" ht="12.75" hidden="1" customHeight="1" x14ac:dyDescent="0.2"/>
    <row r="45" spans="1:2" ht="12.75" hidden="1" customHeight="1" x14ac:dyDescent="0.2"/>
    <row r="46" spans="1:2" ht="12.75" hidden="1" customHeight="1" x14ac:dyDescent="0.2"/>
    <row r="47" spans="1:2" ht="12.75" hidden="1" customHeight="1" x14ac:dyDescent="0.2"/>
    <row r="48" spans="1: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workbookViewId="0">
      <selection activeCell="D1" sqref="D1:AZ10000"/>
    </sheetView>
  </sheetViews>
  <sheetFormatPr defaultColWidth="0" defaultRowHeight="12.75" customHeight="1" zeroHeight="1" x14ac:dyDescent="0.2"/>
  <cols>
    <col min="1" max="1" width="86.5703125" style="8" bestFit="1" customWidth="1"/>
    <col min="2" max="2" width="23.5703125" style="8" bestFit="1" customWidth="1"/>
    <col min="3" max="52" width="9.140625" style="8" hidden="1" customWidth="1"/>
    <col min="53" max="16384" width="0" style="8" hidden="1"/>
  </cols>
  <sheetData>
    <row r="1" spans="1:2" x14ac:dyDescent="0.2">
      <c r="A1" s="110" t="s">
        <v>69</v>
      </c>
      <c r="B1" s="109"/>
    </row>
    <row r="2" spans="1:2" x14ac:dyDescent="0.2">
      <c r="A2" s="107" t="s">
        <v>55</v>
      </c>
      <c r="B2" s="108"/>
    </row>
    <row r="3" spans="1:2" x14ac:dyDescent="0.2">
      <c r="A3" s="107" t="s">
        <v>57</v>
      </c>
      <c r="B3" s="108"/>
    </row>
    <row r="4" spans="1:2" x14ac:dyDescent="0.2">
      <c r="A4" s="111" t="s">
        <v>78</v>
      </c>
      <c r="B4" s="112"/>
    </row>
    <row r="5" spans="1:2" s="10" customFormat="1" ht="18.75" customHeight="1" thickBot="1" x14ac:dyDescent="0.25">
      <c r="A5" s="14" t="s">
        <v>0</v>
      </c>
      <c r="B5" s="10" t="s">
        <v>89</v>
      </c>
    </row>
    <row r="6" spans="1:2" s="10" customFormat="1" ht="13.5" thickBot="1" x14ac:dyDescent="0.25">
      <c r="A6" s="12" t="s">
        <v>1</v>
      </c>
      <c r="B6" s="19">
        <v>0</v>
      </c>
    </row>
    <row r="7" spans="1:2" s="10" customFormat="1" ht="13.5" thickBot="1" x14ac:dyDescent="0.25">
      <c r="A7" s="4" t="s">
        <v>2</v>
      </c>
      <c r="B7" s="20">
        <v>0.68676999999999999</v>
      </c>
    </row>
    <row r="8" spans="1:2" s="10" customFormat="1" ht="18.75" customHeight="1" thickBot="1" x14ac:dyDescent="0.25">
      <c r="A8" s="14" t="s">
        <v>3</v>
      </c>
      <c r="B8" s="75" t="s">
        <v>90</v>
      </c>
    </row>
    <row r="9" spans="1:2" s="10" customFormat="1" ht="13.5" thickBot="1" x14ac:dyDescent="0.25">
      <c r="A9" s="12" t="s">
        <v>4</v>
      </c>
      <c r="B9" s="104" t="s">
        <v>90</v>
      </c>
    </row>
    <row r="10" spans="1:2" s="10" customFormat="1" ht="13.5" thickBot="1" x14ac:dyDescent="0.25">
      <c r="A10" s="4" t="s">
        <v>5</v>
      </c>
      <c r="B10" s="22">
        <v>0.12678</v>
      </c>
    </row>
    <row r="11" spans="1:2" s="10" customFormat="1" ht="18.75" customHeight="1" thickBot="1" x14ac:dyDescent="0.25">
      <c r="A11" s="14" t="s">
        <v>6</v>
      </c>
      <c r="B11" s="75" t="s">
        <v>90</v>
      </c>
    </row>
    <row r="12" spans="1:2" s="10" customFormat="1" ht="13.5" thickBot="1" x14ac:dyDescent="0.25">
      <c r="A12" s="12" t="s">
        <v>7</v>
      </c>
      <c r="B12" s="104" t="s">
        <v>90</v>
      </c>
    </row>
    <row r="13" spans="1:2" s="10" customFormat="1" ht="13.5" thickBot="1" x14ac:dyDescent="0.25">
      <c r="A13" s="4" t="s">
        <v>8</v>
      </c>
      <c r="B13" s="105" t="s">
        <v>90</v>
      </c>
    </row>
    <row r="14" spans="1:2" s="10" customFormat="1" ht="13.5" thickBot="1" x14ac:dyDescent="0.25">
      <c r="A14" s="4" t="s">
        <v>9</v>
      </c>
      <c r="B14" s="105" t="s">
        <v>90</v>
      </c>
    </row>
    <row r="15" spans="1:2" s="10" customFormat="1" ht="18.75" customHeight="1" thickBot="1" x14ac:dyDescent="0.25">
      <c r="A15" s="14" t="s">
        <v>10</v>
      </c>
      <c r="B15" s="75" t="s">
        <v>90</v>
      </c>
    </row>
    <row r="16" spans="1:2" s="10" customFormat="1" ht="13.5" thickBot="1" x14ac:dyDescent="0.25">
      <c r="A16" s="12" t="s">
        <v>11</v>
      </c>
      <c r="B16" s="104" t="s">
        <v>90</v>
      </c>
    </row>
    <row r="17" spans="1:2" s="10" customFormat="1" ht="13.5" thickBot="1" x14ac:dyDescent="0.25">
      <c r="A17" s="4" t="s">
        <v>12</v>
      </c>
      <c r="B17" s="105" t="s">
        <v>90</v>
      </c>
    </row>
    <row r="18" spans="1:2" s="10" customFormat="1" ht="13.5" thickBot="1" x14ac:dyDescent="0.25">
      <c r="A18" s="4" t="s">
        <v>13</v>
      </c>
      <c r="B18" s="105" t="s">
        <v>90</v>
      </c>
    </row>
    <row r="19" spans="1:2" s="10" customFormat="1" ht="13.5" thickBot="1" x14ac:dyDescent="0.25">
      <c r="A19" s="4" t="s">
        <v>14</v>
      </c>
      <c r="B19" s="105" t="s">
        <v>90</v>
      </c>
    </row>
    <row r="20" spans="1:2" s="10" customFormat="1" ht="13.5" thickBot="1" x14ac:dyDescent="0.25">
      <c r="A20" s="4" t="s">
        <v>15</v>
      </c>
      <c r="B20" s="105" t="s">
        <v>90</v>
      </c>
    </row>
    <row r="21" spans="1:2" s="10" customFormat="1" ht="13.5" thickBot="1" x14ac:dyDescent="0.25">
      <c r="A21" s="4" t="s">
        <v>16</v>
      </c>
      <c r="B21" s="105" t="s">
        <v>90</v>
      </c>
    </row>
    <row r="22" spans="1:2" s="10" customFormat="1" ht="13.5" thickBot="1" x14ac:dyDescent="0.25">
      <c r="A22" s="4" t="s">
        <v>17</v>
      </c>
      <c r="B22" s="63">
        <v>1.9678800000000001</v>
      </c>
    </row>
    <row r="23" spans="1:2" s="10" customFormat="1" ht="13.5" thickBot="1" x14ac:dyDescent="0.25">
      <c r="A23" s="4" t="s">
        <v>18</v>
      </c>
      <c r="B23" s="105" t="s">
        <v>90</v>
      </c>
    </row>
    <row r="24" spans="1:2" s="10" customFormat="1" ht="18.75" customHeight="1" thickBot="1" x14ac:dyDescent="0.25">
      <c r="A24" s="14" t="s">
        <v>19</v>
      </c>
      <c r="B24" s="75" t="s">
        <v>90</v>
      </c>
    </row>
    <row r="25" spans="1:2" s="10" customFormat="1" ht="13.5" thickBot="1" x14ac:dyDescent="0.25">
      <c r="A25" s="12" t="s">
        <v>20</v>
      </c>
      <c r="B25" s="104" t="s">
        <v>90</v>
      </c>
    </row>
    <row r="26" spans="1:2" s="10" customFormat="1" ht="13.5" thickBot="1" x14ac:dyDescent="0.25">
      <c r="A26" s="4" t="s">
        <v>21</v>
      </c>
      <c r="B26" s="105" t="s">
        <v>90</v>
      </c>
    </row>
    <row r="27" spans="1:2" s="10" customFormat="1" ht="18.75" customHeight="1" thickBot="1" x14ac:dyDescent="0.25">
      <c r="A27" s="5" t="s">
        <v>22</v>
      </c>
      <c r="B27" s="20">
        <f>SUM(B6:B26)</f>
        <v>2.7814300000000003</v>
      </c>
    </row>
    <row r="28" spans="1:2" s="10" customFormat="1" ht="18.75" customHeight="1" thickBot="1" x14ac:dyDescent="0.25">
      <c r="A28" s="14" t="s">
        <v>23</v>
      </c>
      <c r="B28" s="74" t="s">
        <v>90</v>
      </c>
    </row>
    <row r="29" spans="1:2" s="10" customFormat="1" ht="26.25" thickBot="1" x14ac:dyDescent="0.25">
      <c r="A29" s="11" t="s">
        <v>24</v>
      </c>
      <c r="B29" s="49">
        <f>+SUM(B12,B16:B23,B26)/B32</f>
        <v>4.3404659094944438E-4</v>
      </c>
    </row>
    <row r="30" spans="1:2" s="10" customFormat="1" ht="13.5" thickBot="1" x14ac:dyDescent="0.25">
      <c r="A30" s="101" t="s">
        <v>90</v>
      </c>
      <c r="B30" s="77" t="s">
        <v>90</v>
      </c>
    </row>
    <row r="31" spans="1:2" s="10" customFormat="1" ht="13.5" thickBot="1" x14ac:dyDescent="0.25">
      <c r="A31" s="4" t="s">
        <v>25</v>
      </c>
      <c r="B31" s="49">
        <f>B27/B36</f>
        <v>4.9981643884897912E-4</v>
      </c>
    </row>
    <row r="32" spans="1:2" s="10" customFormat="1" ht="18.75" customHeight="1" thickBot="1" x14ac:dyDescent="0.25">
      <c r="A32" s="5" t="s">
        <v>26</v>
      </c>
      <c r="B32" s="7">
        <v>4533.799</v>
      </c>
    </row>
    <row r="33" spans="1:2" s="10" customFormat="1" x14ac:dyDescent="0.2">
      <c r="A33" s="13" t="s">
        <v>27</v>
      </c>
      <c r="B33" s="51" t="s">
        <v>77</v>
      </c>
    </row>
    <row r="34" spans="1:2" s="10" customFormat="1" ht="12.75" customHeight="1" x14ac:dyDescent="0.2">
      <c r="A34" s="74" t="s">
        <v>90</v>
      </c>
      <c r="B34" s="78" t="s">
        <v>90</v>
      </c>
    </row>
    <row r="35" spans="1:2" s="10" customFormat="1" ht="12.75" customHeight="1" x14ac:dyDescent="0.2">
      <c r="A35" s="47" t="s">
        <v>75</v>
      </c>
      <c r="B35" s="21">
        <v>6596.0069999999996</v>
      </c>
    </row>
    <row r="36" spans="1:2" s="10" customFormat="1" ht="12.75" customHeight="1" x14ac:dyDescent="0.2">
      <c r="A36" s="47" t="s">
        <v>76</v>
      </c>
      <c r="B36" s="21">
        <f>(B35+B32)/2</f>
        <v>5564.9030000000002</v>
      </c>
    </row>
    <row r="37" spans="1:2" s="10" customFormat="1" ht="12.75" hidden="1" customHeight="1" x14ac:dyDescent="0.2">
      <c r="A37" s="17"/>
      <c r="B37" s="17"/>
    </row>
    <row r="38" spans="1:2" s="16" customFormat="1" ht="12.75" hidden="1" customHeight="1" x14ac:dyDescent="0.2">
      <c r="A38" s="10"/>
    </row>
    <row r="39" spans="1:2" ht="12.75" hidden="1" customHeight="1" x14ac:dyDescent="0.2"/>
    <row r="40" spans="1:2" ht="12.75" hidden="1" customHeight="1" x14ac:dyDescent="0.2"/>
    <row r="41" spans="1:2" ht="12.75" hidden="1" customHeight="1" x14ac:dyDescent="0.2"/>
    <row r="42" spans="1:2" ht="12.75" hidden="1" customHeight="1" x14ac:dyDescent="0.2"/>
    <row r="43" spans="1:2" ht="12.75" hidden="1" customHeight="1" x14ac:dyDescent="0.2"/>
    <row r="44" spans="1:2" ht="12.75" hidden="1" customHeight="1" x14ac:dyDescent="0.2"/>
    <row r="45" spans="1:2" ht="12.75" hidden="1" customHeight="1" x14ac:dyDescent="0.2"/>
    <row r="46" spans="1:2" ht="12.75" hidden="1" customHeight="1" x14ac:dyDescent="0.2"/>
    <row r="47" spans="1:2" ht="12.75" hidden="1" customHeight="1" x14ac:dyDescent="0.2"/>
    <row r="48" spans="1: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mergeCells count="4">
    <mergeCell ref="A1:B1"/>
    <mergeCell ref="A2:B2"/>
    <mergeCell ref="A3:B3"/>
    <mergeCell ref="A4:B4"/>
  </mergeCells>
  <pageMargins left="0.7" right="0.7" top="0.75" bottom="0.75" header="0.3" footer="0.3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0"/>
  <sheetViews>
    <sheetView rightToLeft="1" workbookViewId="0">
      <selection activeCell="D1" sqref="D1:AZ10000"/>
    </sheetView>
  </sheetViews>
  <sheetFormatPr defaultColWidth="0" defaultRowHeight="12.75" customHeight="1" zeroHeight="1" x14ac:dyDescent="0.2"/>
  <cols>
    <col min="1" max="1" width="86.5703125" style="8" bestFit="1" customWidth="1"/>
    <col min="2" max="2" width="23.5703125" style="8" bestFit="1" customWidth="1"/>
    <col min="3" max="52" width="9.140625" style="8" hidden="1" customWidth="1"/>
    <col min="53" max="16384" width="0" style="8" hidden="1"/>
  </cols>
  <sheetData>
    <row r="1" spans="1:2" x14ac:dyDescent="0.2">
      <c r="A1" s="73" t="s">
        <v>69</v>
      </c>
      <c r="B1" s="72" t="s">
        <v>91</v>
      </c>
    </row>
    <row r="2" spans="1:2" x14ac:dyDescent="0.2">
      <c r="A2" s="68" t="s">
        <v>58</v>
      </c>
      <c r="B2" s="69"/>
    </row>
    <row r="3" spans="1:2" x14ac:dyDescent="0.2">
      <c r="A3" s="68" t="s">
        <v>59</v>
      </c>
      <c r="B3" s="69"/>
    </row>
    <row r="4" spans="1:2" ht="13.5" thickBot="1" x14ac:dyDescent="0.25">
      <c r="A4" s="102" t="s">
        <v>78</v>
      </c>
      <c r="B4" s="103"/>
    </row>
    <row r="5" spans="1:2" s="10" customFormat="1" ht="18.75" customHeight="1" thickBot="1" x14ac:dyDescent="0.25">
      <c r="A5" s="113" t="s">
        <v>0</v>
      </c>
      <c r="B5" s="114" t="s">
        <v>89</v>
      </c>
    </row>
    <row r="6" spans="1:2" s="10" customFormat="1" ht="13.5" thickBot="1" x14ac:dyDescent="0.25">
      <c r="A6" s="12" t="s">
        <v>1</v>
      </c>
      <c r="B6" s="19">
        <v>0</v>
      </c>
    </row>
    <row r="7" spans="1:2" s="10" customFormat="1" ht="13.5" thickBot="1" x14ac:dyDescent="0.25">
      <c r="A7" s="4" t="s">
        <v>2</v>
      </c>
      <c r="B7" s="20">
        <v>3.3993800000000003</v>
      </c>
    </row>
    <row r="8" spans="1:2" s="10" customFormat="1" ht="18.75" customHeight="1" thickBot="1" x14ac:dyDescent="0.25">
      <c r="A8" s="14" t="s">
        <v>3</v>
      </c>
      <c r="B8" s="75" t="s">
        <v>90</v>
      </c>
    </row>
    <row r="9" spans="1:2" s="10" customFormat="1" ht="13.5" thickBot="1" x14ac:dyDescent="0.25">
      <c r="A9" s="12" t="s">
        <v>4</v>
      </c>
      <c r="B9" s="104" t="s">
        <v>90</v>
      </c>
    </row>
    <row r="10" spans="1:2" s="10" customFormat="1" ht="13.5" thickBot="1" x14ac:dyDescent="0.25">
      <c r="A10" s="4" t="s">
        <v>5</v>
      </c>
      <c r="B10" s="22">
        <v>0.19365000000000002</v>
      </c>
    </row>
    <row r="11" spans="1:2" s="10" customFormat="1" ht="18.75" customHeight="1" thickBot="1" x14ac:dyDescent="0.25">
      <c r="A11" s="14" t="s">
        <v>6</v>
      </c>
      <c r="B11" s="75" t="s">
        <v>90</v>
      </c>
    </row>
    <row r="12" spans="1:2" s="10" customFormat="1" ht="13.5" thickBot="1" x14ac:dyDescent="0.25">
      <c r="A12" s="12" t="s">
        <v>7</v>
      </c>
      <c r="B12" s="104" t="s">
        <v>90</v>
      </c>
    </row>
    <row r="13" spans="1:2" s="10" customFormat="1" ht="13.5" thickBot="1" x14ac:dyDescent="0.25">
      <c r="A13" s="4" t="s">
        <v>8</v>
      </c>
      <c r="B13" s="105" t="s">
        <v>90</v>
      </c>
    </row>
    <row r="14" spans="1:2" s="10" customFormat="1" ht="13.5" thickBot="1" x14ac:dyDescent="0.25">
      <c r="A14" s="4" t="s">
        <v>9</v>
      </c>
      <c r="B14" s="105" t="s">
        <v>90</v>
      </c>
    </row>
    <row r="15" spans="1:2" s="10" customFormat="1" ht="18.75" customHeight="1" thickBot="1" x14ac:dyDescent="0.25">
      <c r="A15" s="14" t="s">
        <v>10</v>
      </c>
      <c r="B15" s="75" t="s">
        <v>90</v>
      </c>
    </row>
    <row r="16" spans="1:2" s="10" customFormat="1" ht="13.5" thickBot="1" x14ac:dyDescent="0.25">
      <c r="A16" s="12" t="s">
        <v>11</v>
      </c>
      <c r="B16" s="104" t="s">
        <v>90</v>
      </c>
    </row>
    <row r="17" spans="1:2" s="10" customFormat="1" ht="13.5" thickBot="1" x14ac:dyDescent="0.25">
      <c r="A17" s="4" t="s">
        <v>12</v>
      </c>
      <c r="B17" s="105" t="s">
        <v>90</v>
      </c>
    </row>
    <row r="18" spans="1:2" s="10" customFormat="1" ht="13.5" thickBot="1" x14ac:dyDescent="0.25">
      <c r="A18" s="4" t="s">
        <v>13</v>
      </c>
      <c r="B18" s="105" t="s">
        <v>90</v>
      </c>
    </row>
    <row r="19" spans="1:2" s="10" customFormat="1" ht="13.5" thickBot="1" x14ac:dyDescent="0.25">
      <c r="A19" s="4" t="s">
        <v>14</v>
      </c>
      <c r="B19" s="105" t="s">
        <v>90</v>
      </c>
    </row>
    <row r="20" spans="1:2" s="10" customFormat="1" ht="13.5" thickBot="1" x14ac:dyDescent="0.25">
      <c r="A20" s="4" t="s">
        <v>15</v>
      </c>
      <c r="B20" s="20">
        <v>0.25052999999999992</v>
      </c>
    </row>
    <row r="21" spans="1:2" s="10" customFormat="1" ht="13.5" thickBot="1" x14ac:dyDescent="0.25">
      <c r="A21" s="4" t="s">
        <v>16</v>
      </c>
      <c r="B21" s="105" t="s">
        <v>90</v>
      </c>
    </row>
    <row r="22" spans="1:2" s="10" customFormat="1" ht="13.5" thickBot="1" x14ac:dyDescent="0.25">
      <c r="A22" s="4" t="s">
        <v>17</v>
      </c>
      <c r="B22" s="20">
        <v>13.350569999999999</v>
      </c>
    </row>
    <row r="23" spans="1:2" s="10" customFormat="1" ht="13.5" thickBot="1" x14ac:dyDescent="0.25">
      <c r="A23" s="4" t="s">
        <v>18</v>
      </c>
      <c r="B23" s="105" t="s">
        <v>90</v>
      </c>
    </row>
    <row r="24" spans="1:2" s="10" customFormat="1" ht="18.75" customHeight="1" thickBot="1" x14ac:dyDescent="0.25">
      <c r="A24" s="14" t="s">
        <v>19</v>
      </c>
      <c r="B24" s="75" t="s">
        <v>90</v>
      </c>
    </row>
    <row r="25" spans="1:2" s="10" customFormat="1" ht="13.5" thickBot="1" x14ac:dyDescent="0.25">
      <c r="A25" s="12" t="s">
        <v>20</v>
      </c>
      <c r="B25" s="104" t="s">
        <v>90</v>
      </c>
    </row>
    <row r="26" spans="1:2" s="10" customFormat="1" ht="13.5" thickBot="1" x14ac:dyDescent="0.25">
      <c r="A26" s="4" t="s">
        <v>21</v>
      </c>
      <c r="B26" s="105" t="s">
        <v>90</v>
      </c>
    </row>
    <row r="27" spans="1:2" s="10" customFormat="1" ht="18.75" customHeight="1" thickBot="1" x14ac:dyDescent="0.25">
      <c r="A27" s="5" t="s">
        <v>22</v>
      </c>
      <c r="B27" s="20">
        <f>SUM(B6:B26)</f>
        <v>17.194130000000001</v>
      </c>
    </row>
    <row r="28" spans="1:2" s="10" customFormat="1" ht="18.75" customHeight="1" thickBot="1" x14ac:dyDescent="0.25">
      <c r="A28" s="14" t="s">
        <v>23</v>
      </c>
      <c r="B28" s="74" t="s">
        <v>90</v>
      </c>
    </row>
    <row r="29" spans="1:2" s="10" customFormat="1" ht="26.25" thickBot="1" x14ac:dyDescent="0.25">
      <c r="A29" s="11" t="s">
        <v>24</v>
      </c>
      <c r="B29" s="49">
        <f>+SUM(B12,B16:B23,B26)/B32</f>
        <v>4.9948797442240817E-4</v>
      </c>
    </row>
    <row r="30" spans="1:2" s="10" customFormat="1" ht="13.5" thickBot="1" x14ac:dyDescent="0.25">
      <c r="A30" s="101" t="s">
        <v>90</v>
      </c>
      <c r="B30" s="77" t="s">
        <v>90</v>
      </c>
    </row>
    <row r="31" spans="1:2" s="10" customFormat="1" ht="13.5" thickBot="1" x14ac:dyDescent="0.25">
      <c r="A31" s="4" t="s">
        <v>25</v>
      </c>
      <c r="B31" s="49">
        <f>B27/B36</f>
        <v>5.5291582994188308E-4</v>
      </c>
    </row>
    <row r="32" spans="1:2" s="10" customFormat="1" ht="18.75" customHeight="1" thickBot="1" x14ac:dyDescent="0.25">
      <c r="A32" s="5" t="s">
        <v>26</v>
      </c>
      <c r="B32" s="7">
        <v>27230.084999999999</v>
      </c>
    </row>
    <row r="33" spans="1:2" s="10" customFormat="1" x14ac:dyDescent="0.2">
      <c r="A33" s="13" t="s">
        <v>27</v>
      </c>
      <c r="B33" s="51" t="s">
        <v>77</v>
      </c>
    </row>
    <row r="34" spans="1:2" s="10" customFormat="1" ht="12.75" customHeight="1" x14ac:dyDescent="0.2">
      <c r="A34" s="78" t="s">
        <v>90</v>
      </c>
      <c r="B34" s="78" t="s">
        <v>90</v>
      </c>
    </row>
    <row r="35" spans="1:2" s="10" customFormat="1" ht="12.75" customHeight="1" x14ac:dyDescent="0.2">
      <c r="A35" s="72" t="s">
        <v>75</v>
      </c>
      <c r="B35" s="21">
        <v>34964.300000000003</v>
      </c>
    </row>
    <row r="36" spans="1:2" s="10" customFormat="1" ht="12.75" customHeight="1" x14ac:dyDescent="0.2">
      <c r="A36" s="72" t="s">
        <v>76</v>
      </c>
      <c r="B36" s="21">
        <f>(B35+B32)/2</f>
        <v>31097.192500000001</v>
      </c>
    </row>
    <row r="37" spans="1:2" s="10" customFormat="1" ht="12.75" hidden="1" customHeight="1" x14ac:dyDescent="0.2">
      <c r="A37" s="17"/>
      <c r="B37" s="17"/>
    </row>
    <row r="38" spans="1:2" s="16" customFormat="1" ht="12.75" hidden="1" customHeight="1" x14ac:dyDescent="0.2"/>
    <row r="39" spans="1:2" s="16" customFormat="1" ht="12.75" hidden="1" customHeight="1" x14ac:dyDescent="0.2"/>
    <row r="40" spans="1:2" s="16" customFormat="1" ht="12.75" hidden="1" customHeight="1" x14ac:dyDescent="0.2"/>
    <row r="41" spans="1:2" s="16" customFormat="1" ht="12.75" hidden="1" customHeight="1" x14ac:dyDescent="0.2"/>
    <row r="42" spans="1:2" s="16" customFormat="1" ht="12.75" hidden="1" customHeight="1" x14ac:dyDescent="0.2"/>
    <row r="43" spans="1:2" s="16" customFormat="1" ht="12.75" hidden="1" customHeight="1" x14ac:dyDescent="0.2"/>
    <row r="44" spans="1:2" ht="12.75" hidden="1" customHeight="1" x14ac:dyDescent="0.2"/>
    <row r="45" spans="1:2" ht="12.75" hidden="1" customHeight="1" x14ac:dyDescent="0.2"/>
    <row r="46" spans="1:2" ht="12.75" hidden="1" customHeight="1" x14ac:dyDescent="0.2"/>
    <row r="47" spans="1:2" ht="12.75" hidden="1" customHeight="1" x14ac:dyDescent="0.2"/>
    <row r="48" spans="1: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workbookViewId="0">
      <selection activeCell="D1" sqref="D1:AZ10000"/>
    </sheetView>
  </sheetViews>
  <sheetFormatPr defaultColWidth="0" defaultRowHeight="12.75" customHeight="1" zeroHeight="1" x14ac:dyDescent="0.2"/>
  <cols>
    <col min="1" max="1" width="86.5703125" style="8" bestFit="1" customWidth="1"/>
    <col min="2" max="2" width="23.5703125" style="8" bestFit="1" customWidth="1"/>
    <col min="3" max="52" width="9.140625" style="8" hidden="1" customWidth="1"/>
    <col min="53" max="16384" width="0" style="8" hidden="1"/>
  </cols>
  <sheetData>
    <row r="1" spans="1:2" x14ac:dyDescent="0.2">
      <c r="A1" s="68" t="s">
        <v>69</v>
      </c>
      <c r="B1" s="69" t="s">
        <v>91</v>
      </c>
    </row>
    <row r="2" spans="1:2" x14ac:dyDescent="0.2">
      <c r="A2" s="68" t="s">
        <v>60</v>
      </c>
      <c r="B2" s="69"/>
    </row>
    <row r="3" spans="1:2" x14ac:dyDescent="0.2">
      <c r="A3" s="68" t="s">
        <v>61</v>
      </c>
      <c r="B3" s="69"/>
    </row>
    <row r="4" spans="1:2" ht="13.5" thickBot="1" x14ac:dyDescent="0.25">
      <c r="A4" s="102" t="s">
        <v>78</v>
      </c>
      <c r="B4" s="103"/>
    </row>
    <row r="5" spans="1:2" s="10" customFormat="1" ht="18.75" customHeight="1" thickBot="1" x14ac:dyDescent="0.25">
      <c r="A5" s="113" t="s">
        <v>0</v>
      </c>
      <c r="B5" s="114" t="s">
        <v>89</v>
      </c>
    </row>
    <row r="6" spans="1:2" s="10" customFormat="1" ht="13.5" thickBot="1" x14ac:dyDescent="0.25">
      <c r="A6" s="12" t="s">
        <v>1</v>
      </c>
      <c r="B6" s="19">
        <v>0</v>
      </c>
    </row>
    <row r="7" spans="1:2" s="10" customFormat="1" ht="13.5" thickBot="1" x14ac:dyDescent="0.25">
      <c r="A7" s="4" t="s">
        <v>2</v>
      </c>
      <c r="B7" s="20">
        <v>1.5039099999999999</v>
      </c>
    </row>
    <row r="8" spans="1:2" s="10" customFormat="1" ht="18.75" customHeight="1" thickBot="1" x14ac:dyDescent="0.25">
      <c r="A8" s="14" t="s">
        <v>3</v>
      </c>
      <c r="B8" s="75" t="s">
        <v>90</v>
      </c>
    </row>
    <row r="9" spans="1:2" s="10" customFormat="1" ht="13.5" thickBot="1" x14ac:dyDescent="0.25">
      <c r="A9" s="12" t="s">
        <v>4</v>
      </c>
      <c r="B9" s="104" t="s">
        <v>90</v>
      </c>
    </row>
    <row r="10" spans="1:2" s="10" customFormat="1" ht="13.5" thickBot="1" x14ac:dyDescent="0.25">
      <c r="A10" s="4" t="s">
        <v>5</v>
      </c>
      <c r="B10" s="22">
        <v>0.29863000000000001</v>
      </c>
    </row>
    <row r="11" spans="1:2" s="10" customFormat="1" ht="18.75" customHeight="1" thickBot="1" x14ac:dyDescent="0.25">
      <c r="A11" s="14" t="s">
        <v>6</v>
      </c>
      <c r="B11" s="75" t="s">
        <v>90</v>
      </c>
    </row>
    <row r="12" spans="1:2" s="10" customFormat="1" ht="13.5" thickBot="1" x14ac:dyDescent="0.25">
      <c r="A12" s="12" t="s">
        <v>7</v>
      </c>
      <c r="B12" s="104" t="s">
        <v>90</v>
      </c>
    </row>
    <row r="13" spans="1:2" s="10" customFormat="1" ht="13.5" thickBot="1" x14ac:dyDescent="0.25">
      <c r="A13" s="4" t="s">
        <v>8</v>
      </c>
      <c r="B13" s="105" t="s">
        <v>90</v>
      </c>
    </row>
    <row r="14" spans="1:2" s="10" customFormat="1" ht="13.5" thickBot="1" x14ac:dyDescent="0.25">
      <c r="A14" s="4" t="s">
        <v>9</v>
      </c>
      <c r="B14" s="105" t="s">
        <v>90</v>
      </c>
    </row>
    <row r="15" spans="1:2" s="10" customFormat="1" ht="18.75" customHeight="1" thickBot="1" x14ac:dyDescent="0.25">
      <c r="A15" s="14" t="s">
        <v>10</v>
      </c>
      <c r="B15" s="75" t="s">
        <v>90</v>
      </c>
    </row>
    <row r="16" spans="1:2" s="10" customFormat="1" ht="13.5" thickBot="1" x14ac:dyDescent="0.25">
      <c r="A16" s="12" t="s">
        <v>11</v>
      </c>
      <c r="B16" s="104" t="s">
        <v>90</v>
      </c>
    </row>
    <row r="17" spans="1:2" s="10" customFormat="1" ht="13.5" thickBot="1" x14ac:dyDescent="0.25">
      <c r="A17" s="4" t="s">
        <v>12</v>
      </c>
      <c r="B17" s="105" t="s">
        <v>90</v>
      </c>
    </row>
    <row r="18" spans="1:2" s="10" customFormat="1" ht="13.5" thickBot="1" x14ac:dyDescent="0.25">
      <c r="A18" s="4" t="s">
        <v>13</v>
      </c>
      <c r="B18" s="105" t="s">
        <v>90</v>
      </c>
    </row>
    <row r="19" spans="1:2" s="10" customFormat="1" ht="13.5" thickBot="1" x14ac:dyDescent="0.25">
      <c r="A19" s="4" t="s">
        <v>14</v>
      </c>
      <c r="B19" s="105" t="s">
        <v>90</v>
      </c>
    </row>
    <row r="20" spans="1:2" s="10" customFormat="1" ht="13.5" thickBot="1" x14ac:dyDescent="0.25">
      <c r="A20" s="4" t="s">
        <v>15</v>
      </c>
      <c r="B20" s="105" t="s">
        <v>90</v>
      </c>
    </row>
    <row r="21" spans="1:2" s="10" customFormat="1" ht="13.5" thickBot="1" x14ac:dyDescent="0.25">
      <c r="A21" s="4" t="s">
        <v>16</v>
      </c>
      <c r="B21" s="105" t="s">
        <v>90</v>
      </c>
    </row>
    <row r="22" spans="1:2" s="10" customFormat="1" ht="13.5" thickBot="1" x14ac:dyDescent="0.25">
      <c r="A22" s="4" t="s">
        <v>17</v>
      </c>
      <c r="B22" s="20">
        <v>3.3602099999999999</v>
      </c>
    </row>
    <row r="23" spans="1:2" s="10" customFormat="1" ht="13.5" thickBot="1" x14ac:dyDescent="0.25">
      <c r="A23" s="4" t="s">
        <v>18</v>
      </c>
      <c r="B23" s="105" t="s">
        <v>90</v>
      </c>
    </row>
    <row r="24" spans="1:2" s="10" customFormat="1" ht="18.75" customHeight="1" thickBot="1" x14ac:dyDescent="0.25">
      <c r="A24" s="14" t="s">
        <v>19</v>
      </c>
      <c r="B24" s="75" t="s">
        <v>90</v>
      </c>
    </row>
    <row r="25" spans="1:2" s="10" customFormat="1" ht="13.5" thickBot="1" x14ac:dyDescent="0.25">
      <c r="A25" s="12" t="s">
        <v>20</v>
      </c>
      <c r="B25" s="104" t="s">
        <v>90</v>
      </c>
    </row>
    <row r="26" spans="1:2" s="10" customFormat="1" ht="13.5" thickBot="1" x14ac:dyDescent="0.25">
      <c r="A26" s="4" t="s">
        <v>21</v>
      </c>
      <c r="B26" s="105" t="s">
        <v>90</v>
      </c>
    </row>
    <row r="27" spans="1:2" s="10" customFormat="1" ht="18.75" customHeight="1" thickBot="1" x14ac:dyDescent="0.25">
      <c r="A27" s="5" t="s">
        <v>22</v>
      </c>
      <c r="B27" s="20">
        <f>SUM(B6:B26)</f>
        <v>5.16275</v>
      </c>
    </row>
    <row r="28" spans="1:2" s="10" customFormat="1" ht="18.75" customHeight="1" thickBot="1" x14ac:dyDescent="0.25">
      <c r="A28" s="14" t="s">
        <v>23</v>
      </c>
      <c r="B28" s="74" t="s">
        <v>90</v>
      </c>
    </row>
    <row r="29" spans="1:2" s="10" customFormat="1" ht="26.25" thickBot="1" x14ac:dyDescent="0.25">
      <c r="A29" s="11" t="s">
        <v>24</v>
      </c>
      <c r="B29" s="49">
        <f>+SUM(B12,B16:B23,B26)/B32</f>
        <v>3.9212320394581984E-4</v>
      </c>
    </row>
    <row r="30" spans="1:2" s="10" customFormat="1" ht="13.5" thickBot="1" x14ac:dyDescent="0.25">
      <c r="A30" s="101" t="s">
        <v>90</v>
      </c>
      <c r="B30" s="77" t="s">
        <v>90</v>
      </c>
    </row>
    <row r="31" spans="1:2" s="10" customFormat="1" ht="13.5" thickBot="1" x14ac:dyDescent="0.25">
      <c r="A31" s="4" t="s">
        <v>25</v>
      </c>
      <c r="B31" s="49">
        <f>B27/B36</f>
        <v>5.0480319593149787E-4</v>
      </c>
    </row>
    <row r="32" spans="1:2" s="10" customFormat="1" ht="18.75" customHeight="1" thickBot="1" x14ac:dyDescent="0.25">
      <c r="A32" s="5" t="s">
        <v>26</v>
      </c>
      <c r="B32" s="7">
        <v>8569.2710000000006</v>
      </c>
    </row>
    <row r="33" spans="1:2" s="10" customFormat="1" x14ac:dyDescent="0.2">
      <c r="A33" s="13" t="s">
        <v>27</v>
      </c>
      <c r="B33" s="51" t="s">
        <v>77</v>
      </c>
    </row>
    <row r="34" spans="1:2" s="10" customFormat="1" ht="12.75" customHeight="1" x14ac:dyDescent="0.2">
      <c r="A34" s="74" t="s">
        <v>90</v>
      </c>
      <c r="B34" s="78" t="s">
        <v>90</v>
      </c>
    </row>
    <row r="35" spans="1:2" s="10" customFormat="1" ht="12.75" customHeight="1" x14ac:dyDescent="0.2">
      <c r="A35" s="72" t="s">
        <v>75</v>
      </c>
      <c r="B35" s="21">
        <v>11885.235000000001</v>
      </c>
    </row>
    <row r="36" spans="1:2" s="10" customFormat="1" ht="12.75" customHeight="1" x14ac:dyDescent="0.2">
      <c r="A36" s="72" t="s">
        <v>76</v>
      </c>
      <c r="B36" s="21">
        <f>(B35+B32)/2</f>
        <v>10227.253000000001</v>
      </c>
    </row>
    <row r="37" spans="1:2" s="10" customFormat="1" ht="12.75" hidden="1" customHeight="1" x14ac:dyDescent="0.2">
      <c r="A37" s="17"/>
      <c r="B37" s="17"/>
    </row>
    <row r="38" spans="1:2" s="16" customFormat="1" ht="12.75" hidden="1" customHeight="1" x14ac:dyDescent="0.2"/>
    <row r="39" spans="1:2" s="16" customFormat="1" ht="12.75" hidden="1" customHeight="1" x14ac:dyDescent="0.2"/>
    <row r="40" spans="1:2" ht="12.75" hidden="1" customHeight="1" x14ac:dyDescent="0.2"/>
    <row r="41" spans="1:2" ht="12.75" hidden="1" customHeight="1" x14ac:dyDescent="0.2"/>
    <row r="42" spans="1:2" ht="12.75" hidden="1" customHeight="1" x14ac:dyDescent="0.2"/>
    <row r="43" spans="1:2" ht="12.75" hidden="1" customHeight="1" x14ac:dyDescent="0.2"/>
    <row r="44" spans="1:2" ht="12.75" hidden="1" customHeight="1" x14ac:dyDescent="0.2"/>
    <row r="45" spans="1:2" ht="12.75" hidden="1" customHeight="1" x14ac:dyDescent="0.2"/>
    <row r="46" spans="1:2" ht="12.75" hidden="1" customHeight="1" x14ac:dyDescent="0.2"/>
    <row r="47" spans="1:2" ht="12.75" hidden="1" customHeight="1" x14ac:dyDescent="0.2"/>
    <row r="48" spans="1: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workbookViewId="0">
      <selection activeCell="D1" sqref="D1:AZ10000"/>
    </sheetView>
  </sheetViews>
  <sheetFormatPr defaultColWidth="0" defaultRowHeight="12.75" customHeight="1" zeroHeight="1" x14ac:dyDescent="0.2"/>
  <cols>
    <col min="1" max="1" width="86.5703125" style="43" bestFit="1" customWidth="1"/>
    <col min="2" max="2" width="23.5703125" style="43" bestFit="1" customWidth="1"/>
    <col min="3" max="52" width="9.140625" style="43" hidden="1" customWidth="1"/>
    <col min="53" max="16384" width="0" style="43" hidden="1"/>
  </cols>
  <sheetData>
    <row r="1" spans="1:2" x14ac:dyDescent="0.2">
      <c r="A1" s="68" t="s">
        <v>69</v>
      </c>
      <c r="B1" s="69" t="s">
        <v>91</v>
      </c>
    </row>
    <row r="2" spans="1:2" x14ac:dyDescent="0.2">
      <c r="A2" s="68" t="s">
        <v>62</v>
      </c>
      <c r="B2" s="69"/>
    </row>
    <row r="3" spans="1:2" x14ac:dyDescent="0.2">
      <c r="A3" s="68" t="s">
        <v>63</v>
      </c>
      <c r="B3" s="69"/>
    </row>
    <row r="4" spans="1:2" ht="13.5" thickBot="1" x14ac:dyDescent="0.25">
      <c r="A4" s="102" t="s">
        <v>78</v>
      </c>
      <c r="B4" s="103"/>
    </row>
    <row r="5" spans="1:2" s="44" customFormat="1" ht="18.75" customHeight="1" thickBot="1" x14ac:dyDescent="0.25">
      <c r="A5" s="113" t="s">
        <v>0</v>
      </c>
      <c r="B5" s="114" t="s">
        <v>89</v>
      </c>
    </row>
    <row r="6" spans="1:2" s="44" customFormat="1" ht="13.5" thickBot="1" x14ac:dyDescent="0.25">
      <c r="A6" s="12" t="s">
        <v>1</v>
      </c>
      <c r="B6" s="19">
        <v>0</v>
      </c>
    </row>
    <row r="7" spans="1:2" s="44" customFormat="1" ht="13.5" thickBot="1" x14ac:dyDescent="0.25">
      <c r="A7" s="4" t="s">
        <v>2</v>
      </c>
      <c r="B7" s="20">
        <v>0</v>
      </c>
    </row>
    <row r="8" spans="1:2" s="44" customFormat="1" ht="18.75" customHeight="1" thickBot="1" x14ac:dyDescent="0.25">
      <c r="A8" s="14" t="s">
        <v>3</v>
      </c>
      <c r="B8" s="75" t="s">
        <v>90</v>
      </c>
    </row>
    <row r="9" spans="1:2" s="44" customFormat="1" ht="13.5" thickBot="1" x14ac:dyDescent="0.25">
      <c r="A9" s="12" t="s">
        <v>4</v>
      </c>
      <c r="B9" s="20">
        <v>0</v>
      </c>
    </row>
    <row r="10" spans="1:2" s="44" customFormat="1" ht="13.5" thickBot="1" x14ac:dyDescent="0.25">
      <c r="A10" s="4" t="s">
        <v>5</v>
      </c>
      <c r="B10" s="20">
        <v>0</v>
      </c>
    </row>
    <row r="11" spans="1:2" s="44" customFormat="1" ht="18.75" customHeight="1" thickBot="1" x14ac:dyDescent="0.25">
      <c r="A11" s="14" t="s">
        <v>6</v>
      </c>
      <c r="B11" s="75" t="s">
        <v>90</v>
      </c>
    </row>
    <row r="12" spans="1:2" s="44" customFormat="1" ht="13.5" thickBot="1" x14ac:dyDescent="0.25">
      <c r="A12" s="12" t="s">
        <v>7</v>
      </c>
      <c r="B12" s="20">
        <v>0</v>
      </c>
    </row>
    <row r="13" spans="1:2" s="44" customFormat="1" ht="13.5" thickBot="1" x14ac:dyDescent="0.25">
      <c r="A13" s="4" t="s">
        <v>8</v>
      </c>
      <c r="B13" s="20">
        <v>0</v>
      </c>
    </row>
    <row r="14" spans="1:2" s="44" customFormat="1" ht="13.5" thickBot="1" x14ac:dyDescent="0.25">
      <c r="A14" s="4" t="s">
        <v>9</v>
      </c>
      <c r="B14" s="20">
        <v>0</v>
      </c>
    </row>
    <row r="15" spans="1:2" s="44" customFormat="1" ht="18.75" customHeight="1" thickBot="1" x14ac:dyDescent="0.25">
      <c r="A15" s="14" t="s">
        <v>10</v>
      </c>
      <c r="B15" s="75" t="s">
        <v>90</v>
      </c>
    </row>
    <row r="16" spans="1:2" s="44" customFormat="1" ht="13.5" thickBot="1" x14ac:dyDescent="0.25">
      <c r="A16" s="12" t="s">
        <v>11</v>
      </c>
      <c r="B16" s="20">
        <v>0</v>
      </c>
    </row>
    <row r="17" spans="1:2" s="44" customFormat="1" ht="13.5" thickBot="1" x14ac:dyDescent="0.25">
      <c r="A17" s="4" t="s">
        <v>12</v>
      </c>
      <c r="B17" s="20">
        <v>0</v>
      </c>
    </row>
    <row r="18" spans="1:2" s="44" customFormat="1" ht="13.5" thickBot="1" x14ac:dyDescent="0.25">
      <c r="A18" s="4" t="s">
        <v>13</v>
      </c>
      <c r="B18" s="20">
        <v>0</v>
      </c>
    </row>
    <row r="19" spans="1:2" s="44" customFormat="1" ht="13.5" thickBot="1" x14ac:dyDescent="0.25">
      <c r="A19" s="4" t="s">
        <v>14</v>
      </c>
      <c r="B19" s="20">
        <v>0</v>
      </c>
    </row>
    <row r="20" spans="1:2" s="44" customFormat="1" ht="13.5" thickBot="1" x14ac:dyDescent="0.25">
      <c r="A20" s="4" t="s">
        <v>15</v>
      </c>
      <c r="B20" s="20">
        <v>0</v>
      </c>
    </row>
    <row r="21" spans="1:2" s="44" customFormat="1" ht="13.5" thickBot="1" x14ac:dyDescent="0.25">
      <c r="A21" s="4" t="s">
        <v>16</v>
      </c>
      <c r="B21" s="20">
        <v>0</v>
      </c>
    </row>
    <row r="22" spans="1:2" s="44" customFormat="1" ht="13.5" thickBot="1" x14ac:dyDescent="0.25">
      <c r="A22" s="4" t="s">
        <v>17</v>
      </c>
      <c r="B22" s="20">
        <v>0</v>
      </c>
    </row>
    <row r="23" spans="1:2" s="44" customFormat="1" ht="13.5" thickBot="1" x14ac:dyDescent="0.25">
      <c r="A23" s="4" t="s">
        <v>18</v>
      </c>
      <c r="B23" s="20">
        <v>0</v>
      </c>
    </row>
    <row r="24" spans="1:2" s="44" customFormat="1" ht="18.75" customHeight="1" thickBot="1" x14ac:dyDescent="0.25">
      <c r="A24" s="14" t="s">
        <v>19</v>
      </c>
      <c r="B24" s="75" t="s">
        <v>90</v>
      </c>
    </row>
    <row r="25" spans="1:2" s="44" customFormat="1" ht="13.5" thickBot="1" x14ac:dyDescent="0.25">
      <c r="A25" s="12" t="s">
        <v>20</v>
      </c>
      <c r="B25" s="20">
        <v>0</v>
      </c>
    </row>
    <row r="26" spans="1:2" s="44" customFormat="1" ht="13.5" thickBot="1" x14ac:dyDescent="0.25">
      <c r="A26" s="4" t="s">
        <v>21</v>
      </c>
      <c r="B26" s="20">
        <v>0</v>
      </c>
    </row>
    <row r="27" spans="1:2" s="44" customFormat="1" ht="18.75" customHeight="1" thickBot="1" x14ac:dyDescent="0.25">
      <c r="A27" s="5" t="s">
        <v>22</v>
      </c>
      <c r="B27" s="20">
        <v>0</v>
      </c>
    </row>
    <row r="28" spans="1:2" s="44" customFormat="1" ht="18.75" customHeight="1" thickBot="1" x14ac:dyDescent="0.25">
      <c r="A28" s="14" t="s">
        <v>23</v>
      </c>
      <c r="B28" s="74" t="s">
        <v>90</v>
      </c>
    </row>
    <row r="29" spans="1:2" s="44" customFormat="1" ht="26.25" thickBot="1" x14ac:dyDescent="0.25">
      <c r="A29" s="11" t="s">
        <v>24</v>
      </c>
      <c r="B29" s="28">
        <v>0</v>
      </c>
    </row>
    <row r="30" spans="1:2" s="44" customFormat="1" ht="13.5" thickBot="1" x14ac:dyDescent="0.25">
      <c r="A30" s="101" t="s">
        <v>90</v>
      </c>
      <c r="B30" s="106" t="s">
        <v>90</v>
      </c>
    </row>
    <row r="31" spans="1:2" s="44" customFormat="1" ht="13.5" thickBot="1" x14ac:dyDescent="0.25">
      <c r="A31" s="4" t="s">
        <v>25</v>
      </c>
      <c r="B31" s="18">
        <v>0</v>
      </c>
    </row>
    <row r="32" spans="1:2" s="44" customFormat="1" ht="18.75" customHeight="1" thickBot="1" x14ac:dyDescent="0.25">
      <c r="A32" s="5" t="s">
        <v>26</v>
      </c>
      <c r="B32" s="7">
        <v>8030.6980000000003</v>
      </c>
    </row>
    <row r="33" spans="1:2" s="44" customFormat="1" x14ac:dyDescent="0.2">
      <c r="A33" s="13" t="s">
        <v>27</v>
      </c>
      <c r="B33" s="51" t="s">
        <v>77</v>
      </c>
    </row>
    <row r="34" spans="1:2" s="44" customFormat="1" ht="12.75" customHeight="1" x14ac:dyDescent="0.2">
      <c r="A34" s="74" t="s">
        <v>90</v>
      </c>
      <c r="B34" s="78" t="s">
        <v>90</v>
      </c>
    </row>
    <row r="35" spans="1:2" s="44" customFormat="1" ht="12.75" customHeight="1" x14ac:dyDescent="0.2">
      <c r="A35" s="72" t="s">
        <v>75</v>
      </c>
      <c r="B35" s="21">
        <v>53407.396999999997</v>
      </c>
    </row>
    <row r="36" spans="1:2" s="44" customFormat="1" ht="12.75" customHeight="1" x14ac:dyDescent="0.2">
      <c r="A36" s="72" t="s">
        <v>76</v>
      </c>
      <c r="B36" s="21">
        <f>(B35+B32)/2</f>
        <v>30719.047500000001</v>
      </c>
    </row>
    <row r="37" spans="1:2" s="44" customFormat="1" ht="12.75" hidden="1" customHeight="1" x14ac:dyDescent="0.2"/>
    <row r="38" spans="1:2" ht="12.75" hidden="1" customHeight="1" x14ac:dyDescent="0.2"/>
    <row r="39" spans="1:2" ht="12.75" hidden="1" customHeight="1" x14ac:dyDescent="0.2"/>
    <row r="40" spans="1:2" ht="12.75" hidden="1" customHeight="1" x14ac:dyDescent="0.2"/>
    <row r="41" spans="1:2" ht="12.75" hidden="1" customHeight="1" x14ac:dyDescent="0.2"/>
    <row r="42" spans="1:2" ht="12.75" hidden="1" customHeight="1" x14ac:dyDescent="0.2"/>
    <row r="43" spans="1:2" ht="12.75" hidden="1" customHeight="1" x14ac:dyDescent="0.2"/>
    <row r="44" spans="1:2" ht="12.75" hidden="1" customHeight="1" x14ac:dyDescent="0.2"/>
    <row r="45" spans="1:2" ht="12.75" hidden="1" customHeight="1" x14ac:dyDescent="0.2"/>
    <row r="46" spans="1:2" ht="12.75" hidden="1" customHeight="1" x14ac:dyDescent="0.2"/>
    <row r="47" spans="1:2" ht="12.75" hidden="1" customHeight="1" x14ac:dyDescent="0.2"/>
    <row r="48" spans="1: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נספח 1_כללי</vt:lpstr>
      <vt:lpstr>נספח 2_פרוט עמלות והוצאות</vt:lpstr>
      <vt:lpstr>נספח 3_פירוט עמלות ניהול חיצוני</vt:lpstr>
      <vt:lpstr>נספח 1_7957</vt:lpstr>
      <vt:lpstr>נספח 1_7958</vt:lpstr>
      <vt:lpstr>נספח 1_7960</vt:lpstr>
      <vt:lpstr>נספח 1_7961</vt:lpstr>
      <vt:lpstr>נספח 1_7962</vt:lpstr>
      <vt:lpstr>נספח 1_7963</vt:lpstr>
      <vt:lpstr>נספח 1_12537 </vt:lpstr>
      <vt:lpstr>נספח 1_12538 </vt:lpstr>
      <vt:lpstr>נספח 1_12955  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הוצאות ישירות גמל 2022</dc:title>
  <dc:creator>Zeevik Levinger</dc:creator>
  <cp:lastModifiedBy>Artiom Zelensky</cp:lastModifiedBy>
  <dcterms:created xsi:type="dcterms:W3CDTF">2021-01-27T12:57:38Z</dcterms:created>
  <dcterms:modified xsi:type="dcterms:W3CDTF">2024-10-15T08:17:09Z</dcterms:modified>
  <dc:language>עברית</dc:language>
</cp:coreProperties>
</file>