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4.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m_artiomz\Desktop\New folder\"/>
    </mc:Choice>
  </mc:AlternateContent>
  <xr:revisionPtr revIDLastSave="0" documentId="13_ncr:1_{A011EFBB-6441-4033-B502-F76DB2AFD4F6}"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מסלולים עוקבי מדדים" sheetId="7" r:id="rId5"/>
    <sheet name="חיסכון לכל ילד" sheetId="5" r:id="rId6"/>
  </sheets>
  <definedNames>
    <definedName name="_xlnm._FilterDatabase" localSheetId="4" hidden="1">'מסלולים עוקבי מדדים'!$B$37:$F$37</definedName>
    <definedName name="_xlnm.Print_Area" localSheetId="3">'מסלולים  מתמחים'!$B$55:$X$64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7" l="1"/>
  <c r="I44" i="7"/>
  <c r="J44" i="7"/>
  <c r="G43" i="7"/>
  <c r="I30" i="7"/>
  <c r="G32" i="7"/>
  <c r="I29" i="7"/>
  <c r="I17" i="7"/>
  <c r="J22" i="7"/>
  <c r="I22" i="7"/>
  <c r="J20" i="7"/>
  <c r="I20" i="7"/>
  <c r="J18" i="7"/>
  <c r="I18" i="7"/>
  <c r="J11" i="7"/>
  <c r="I11" i="7"/>
  <c r="J8" i="7"/>
  <c r="I8" i="7"/>
  <c r="J7" i="7"/>
  <c r="I7" i="7"/>
  <c r="G10" i="7"/>
  <c r="J6" i="7"/>
  <c r="I6" i="7"/>
  <c r="G21" i="7"/>
  <c r="I114" i="6" l="1"/>
  <c r="J143" i="6"/>
  <c r="I143" i="6"/>
  <c r="I142" i="6"/>
  <c r="J142" i="6"/>
  <c r="I140" i="6"/>
  <c r="J129" i="6" l="1"/>
  <c r="I129" i="6"/>
  <c r="J120" i="6"/>
  <c r="I120" i="6"/>
  <c r="J116" i="6"/>
  <c r="I115" i="6"/>
  <c r="J115" i="6"/>
  <c r="J113" i="6"/>
  <c r="I113" i="6"/>
  <c r="I105" i="6"/>
  <c r="G106" i="6"/>
  <c r="I91" i="6"/>
  <c r="J96" i="6"/>
  <c r="I96" i="6"/>
  <c r="J94" i="6"/>
  <c r="I94" i="6"/>
  <c r="J93" i="6"/>
  <c r="I93" i="6"/>
  <c r="J92" i="6"/>
  <c r="I92" i="6"/>
  <c r="J91" i="6"/>
  <c r="J73" i="6"/>
  <c r="I73" i="6"/>
  <c r="J71" i="6"/>
  <c r="I71" i="6"/>
  <c r="J70" i="6"/>
  <c r="I70" i="6"/>
  <c r="J69" i="6"/>
  <c r="I69" i="6"/>
  <c r="J68" i="6"/>
  <c r="I68" i="6"/>
  <c r="G95" i="6"/>
  <c r="G32" i="6" l="1"/>
  <c r="J6" i="6"/>
  <c r="I6" i="6"/>
  <c r="G144" i="6"/>
  <c r="G133" i="6"/>
  <c r="G122" i="6"/>
  <c r="G84" i="6"/>
  <c r="G72" i="6"/>
  <c r="G61" i="6"/>
  <c r="G49" i="6"/>
  <c r="G15" i="6"/>
  <c r="F15" i="6"/>
  <c r="F22" i="1"/>
  <c r="F41" i="1"/>
  <c r="F40" i="1"/>
  <c r="F78" i="1"/>
  <c r="F59" i="1"/>
  <c r="F56" i="1"/>
  <c r="F37" i="1"/>
  <c r="J55" i="7" l="1"/>
  <c r="I55" i="7"/>
  <c r="E54" i="7"/>
  <c r="D54" i="7"/>
  <c r="C54" i="7"/>
  <c r="J53" i="7"/>
  <c r="I53" i="7"/>
  <c r="J51" i="7"/>
  <c r="I51" i="7"/>
  <c r="J50" i="7"/>
  <c r="I50" i="7"/>
  <c r="C10" i="7" l="1"/>
  <c r="J9" i="7"/>
  <c r="I9" i="7"/>
  <c r="J33" i="7"/>
  <c r="I33" i="7"/>
  <c r="F32" i="7"/>
  <c r="J31" i="7"/>
  <c r="I31" i="7"/>
  <c r="J30" i="7"/>
  <c r="J29" i="7"/>
  <c r="F21" i="7"/>
  <c r="J17" i="7"/>
  <c r="F43" i="7"/>
  <c r="J42" i="7"/>
  <c r="I42" i="7"/>
  <c r="J41" i="7"/>
  <c r="I41" i="7"/>
  <c r="J40" i="7"/>
  <c r="I40" i="7"/>
  <c r="J39" i="7"/>
  <c r="I39" i="7"/>
  <c r="F95" i="6"/>
  <c r="J107" i="6"/>
  <c r="I107" i="6"/>
  <c r="F106" i="6"/>
  <c r="J105" i="6"/>
  <c r="J104" i="6"/>
  <c r="I104" i="6"/>
  <c r="J103" i="6"/>
  <c r="I103" i="6"/>
  <c r="J102" i="6"/>
  <c r="I102" i="6"/>
  <c r="J85" i="6"/>
  <c r="I85" i="6"/>
  <c r="F84" i="6"/>
  <c r="J83" i="6"/>
  <c r="I83" i="6"/>
  <c r="J82" i="6"/>
  <c r="I82" i="6"/>
  <c r="J81" i="6"/>
  <c r="I81" i="6"/>
  <c r="J80" i="6"/>
  <c r="I80" i="6"/>
  <c r="J50" i="6"/>
  <c r="I50" i="6"/>
  <c r="E49" i="6"/>
  <c r="D49" i="6"/>
  <c r="J48" i="6"/>
  <c r="I48" i="6"/>
  <c r="J47" i="6"/>
  <c r="I47" i="6"/>
  <c r="J46" i="6"/>
  <c r="I46" i="6"/>
  <c r="J45" i="6"/>
  <c r="I45" i="6"/>
  <c r="J44" i="6"/>
  <c r="I44" i="6"/>
  <c r="J43" i="6"/>
  <c r="I43" i="6"/>
  <c r="J42" i="6"/>
  <c r="I42" i="6"/>
  <c r="J41" i="6"/>
  <c r="I41" i="6"/>
  <c r="J40" i="6"/>
  <c r="I40" i="6"/>
  <c r="J141" i="6" l="1"/>
  <c r="I141" i="6"/>
  <c r="J140" i="6"/>
  <c r="F75" i="1" l="1"/>
  <c r="F19" i="1"/>
  <c r="J145" i="6" l="1"/>
  <c r="I145" i="6"/>
  <c r="C144" i="6"/>
  <c r="J134" i="6"/>
  <c r="I134" i="6"/>
  <c r="C133" i="6"/>
  <c r="J132" i="6"/>
  <c r="I132" i="6"/>
  <c r="J131" i="6"/>
  <c r="I131" i="6"/>
  <c r="J130" i="6"/>
  <c r="I130" i="6"/>
  <c r="J123" i="6"/>
  <c r="I123" i="6"/>
  <c r="C122" i="6"/>
  <c r="J121" i="6"/>
  <c r="I121" i="6"/>
  <c r="J119" i="6"/>
  <c r="I119" i="6"/>
  <c r="J118" i="6"/>
  <c r="I118" i="6"/>
  <c r="J117" i="6"/>
  <c r="I117" i="6"/>
  <c r="I116" i="6"/>
  <c r="J114" i="6"/>
  <c r="E61" i="6"/>
  <c r="D61" i="6"/>
  <c r="C61" i="6"/>
  <c r="J60" i="6"/>
  <c r="I60" i="6"/>
  <c r="J33" i="6"/>
  <c r="I33" i="6"/>
  <c r="E32" i="6"/>
  <c r="D32" i="6"/>
  <c r="C32" i="6"/>
  <c r="J31" i="6"/>
  <c r="I31" i="6"/>
  <c r="J30" i="6"/>
  <c r="I30" i="6"/>
  <c r="J29" i="6"/>
  <c r="I29" i="6"/>
  <c r="J28" i="6"/>
  <c r="I28" i="6"/>
  <c r="J27" i="6"/>
  <c r="I27" i="6"/>
  <c r="J26" i="6"/>
  <c r="I26" i="6"/>
  <c r="J25" i="6"/>
  <c r="I25" i="6"/>
  <c r="J24" i="6"/>
  <c r="I24" i="6"/>
  <c r="J23" i="6"/>
  <c r="I23" i="6"/>
  <c r="C72" i="6"/>
  <c r="J16" i="6"/>
  <c r="I16" i="6"/>
  <c r="E15" i="6"/>
  <c r="D15" i="6"/>
  <c r="C15" i="6"/>
  <c r="J14" i="6"/>
  <c r="I14" i="6"/>
  <c r="J13" i="6"/>
  <c r="I13" i="6"/>
  <c r="J12" i="6"/>
  <c r="I12" i="6"/>
  <c r="J11" i="6"/>
  <c r="I11" i="6"/>
  <c r="J10" i="6"/>
  <c r="I10" i="6"/>
  <c r="J9" i="6"/>
  <c r="I9" i="6"/>
  <c r="J8" i="6"/>
  <c r="I8" i="6"/>
  <c r="J7" i="6"/>
  <c r="I7"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<sst xmlns="http://schemas.openxmlformats.org/spreadsheetml/2006/main" count="1379" uniqueCount="237">
  <si>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</si>
  <si>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</si>
  <si>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</si>
  <si>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</si>
  <si>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</si>
  <si>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</si>
  <si>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</si>
  <si>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</si>
  <si>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</si>
  <si>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</si>
  <si>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</si>
  <si>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</si>
  <si>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</si>
  <si>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</si>
  <si>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</si>
  <si>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</si>
  <si>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</si>
  <si>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</si>
  <si>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</si>
  <si>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</si>
  <si>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</si>
  <si>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</si>
  <si>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</si>
  <si>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</si>
  <si>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</si>
  <si>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</si>
  <si>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</si>
  <si>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</si>
  <si>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</si>
  <si>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</si>
  <si>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</si>
  <si>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</si>
  <si>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</si>
  <si>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</si>
  <si>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</si>
  <si>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</si>
  <si>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</si>
  <si>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</si>
  <si>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</si>
  <si>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</si>
  <si>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</si>
  <si>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</si>
  <si>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</si>
  <si>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</si>
  <si>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</si>
  <si>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</si>
  <si>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</si>
  <si>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</si>
  <si>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</si>
  <si>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</si>
  <si>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</si>
  <si>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</si>
  <si>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</si>
  <si>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</si>
  <si>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</si>
  <si>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</si>
  <si>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</si>
  <si>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</si>
  <si>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</si>
  <si>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</si>
  <si>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</si>
  <si>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</si>
  <si>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</si>
  <si>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</si>
  <si>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</si>
  <si>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</si>
  <si>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</si>
  <si>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</si>
  <si>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</si>
  <si>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</si>
  <si>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</si>
  <si>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</si>
  <si>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</si>
  <si>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</si>
  <si>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</si>
  <si>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</si>
  <si>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</si>
  <si>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</si>
  <si>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</si>
  <si>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</si>
  <si>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</si>
  <si>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</si>
  <si>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</si>
  <si>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</si>
  <si>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</si>
  <si>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</si>
  <si>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</si>
  <si>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</si>
  <si>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</si>
  <si>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</si>
  <si>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</si>
  <si>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</si>
  <si>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</si>
  <si>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</si>
  <si>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</si>
  <si>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</si>
  <si>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</si>
  <si>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</si>
  <si>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</si>
  <si>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</si>
  <si>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</si>
  <si>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</si>
  <si>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</si>
  <si>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</si>
  <si>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</si>
  <si>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</si>
  <si>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</si>
  <si>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</si>
  <si>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</si>
  <si>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</si>
  <si>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</si>
  <si>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</si>
  <si>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</si>
  <si>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</si>
  <si>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</si>
  <si>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</si>
  <si>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</si>
  <si>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</si>
  <si>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</si>
  <si>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</si>
  <si>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</si>
  <si>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</si>
  <si>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</si>
  <si>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</si>
  <si>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</si>
  <si>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</si>
  <si>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</si>
  <si>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</si>
  <si>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</si>
  <si>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</si>
  <si>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</si>
  <si>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</si>
  <si>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</si>
  <si>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</si>
  <si>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</si>
  <si>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</si>
  <si>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</si>
  <si>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</si>
  <si>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</si>
  <si>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</si>
  <si>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</si>
  <si>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</si>
  <si>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</si>
  <si>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</si>
  <si>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</si>
  <si>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</si>
  <si>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</si>
  <si>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</si>
  <si>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</si>
  <si>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</si>
  <si>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</si>
  <si>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</si>
  <si>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</si>
  <si>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</si>
  <si>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</si>
  <si>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</si>
  <si>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</si>
  <si>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</si>
  <si>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</si>
  <si>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</si>
  <si>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</si>
  <si>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</si>
  <si>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</si>
  <si>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</si>
  <si>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</si>
  <si>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</si>
  <si>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</si>
  <si>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</si>
  <si>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</si>
  <si>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</si>
  <si>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</si>
  <si>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</si>
  <si>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</si>
  <si>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</si>
  <si>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</si>
  <si>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</si>
  <si>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</si>
  <si>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</si>
  <si>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</si>
  <si>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</si>
  <si>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</si>
  <si>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</si>
  <si>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</si>
  <si>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</si>
  <si>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</si>
  <si>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</si>
  <si>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</si>
  <si>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מגבלת עמלת ניהול חיצוני לשנת 2024</t>
  </si>
  <si>
    <t>12533 - 0.24%</t>
  </si>
  <si>
    <t>12535 - 0.23%</t>
  </si>
  <si>
    <t>29%-41%</t>
  </si>
  <si>
    <t>22%-34%</t>
  </si>
  <si>
    <t>שיעור החשיפה צפוי 24.04.24</t>
  </si>
  <si>
    <t>פרסום מדיניות השקעה החל מיולי 2024</t>
  </si>
  <si>
    <t>פרסום מדיניות השקעה החל מאפריל 2024</t>
  </si>
  <si>
    <t xml:space="preserve"> עוקב מדד S&amp;P 500</t>
  </si>
  <si>
    <t>כספי (שקלי)</t>
  </si>
  <si>
    <t>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 יתרת הנכסים תושקע בכפוף להוראות הדין ובתנאי ששיעור החשיפה הכולל במסלול לא יעלה על 120% מנכסי המסלול.</t>
  </si>
  <si>
    <t>נכסי המסלול יהיו חשופים לðכסים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75ולא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החל מיום  1ביולי 2024
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t>
  </si>
  <si>
    <t>אשראי ואג"ח עם מניות (עד 25% מניות)</t>
  </si>
  <si>
    <t>נכסי המסלול יהיו חשופים לאשראי ואג"ח באמצעות הנכסים הבאים בארץ ובחו"ל: פיקדונות, אג"ח סחירות
ושאינן סחירות לרבות אג"ח הכוללות רכיב המרה, 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.75חשיפה למניות תהיה בשיעור שלא יעלה על % 25מנכסי המסלול.
שיעור החשיפה הכולל במסלול 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החל
מיום  1ביולי  2024השקעה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</si>
  <si>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מניות סחיר</t>
  </si>
  <si>
    <t>גמל ופנסיה משלימה</t>
  </si>
  <si>
    <t>ריק במקור</t>
  </si>
  <si>
    <t>אג"ח עד 25% במניות סחיר</t>
  </si>
  <si>
    <t>גמל (השתלמות והשקעה)</t>
  </si>
  <si>
    <t>אג"ח - סחיר</t>
  </si>
  <si>
    <t>נכסי המסלול יהיו חשופים למניות בארץ ובחו"ל, בשיעור חשיפה שלא יפחת מ-% 75ולא יעלה על % 120חשיפה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</si>
  <si>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מ-%.75
חשיפה למניות תהיה באמצעות השקעה בנכסים סחירים ובשיעור שלא יעלה על % 25מנכסי המסלול.
חשיפה לנכסים כאמור תושג באמצעות השקעה בנכסים סחירים בלבד כששיעור החשיפה הכולל במסלול לא יעלה
על % 120מנכסי המסלול.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שאיðה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</si>
  <si>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 75ולא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</si>
  <si>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מדיניות מסלולים עוקבי מדדים - גמל</t>
  </si>
  <si>
    <t>עוקב מדדי אג"ח עד 25% במניות</t>
  </si>
  <si>
    <t>עוקב מדדי מניות</t>
  </si>
  <si>
    <t>מדד MSCI WORLD</t>
  </si>
  <si>
    <t>US treasury index</t>
  </si>
  <si>
    <t>IBOXIG	- 70%
IBOXHY	- 30%</t>
  </si>
  <si>
    <t xml:space="preserve">עוקב מדדי אג"ח </t>
  </si>
  <si>
    <t>נכסי המסלול יעקבו באמצעות מכשירי עוקבי מדד ובשיעור שלא יפחת מ-% ,75אחר מדדי אג"ח קונצרני ומדדי
אג"ח ממשלתי ולכל הפחות אחר שלושה מדדים כאמור. החשיפה למניות תהיה בשיעור שלא יעלה על % 25מנכסי
המסלול.
שיעור החשיפה הכולל במסלול לא יעלה על % 100מנכסי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המעקב אחר המדדים כאמור יהיה בכפוף להוראות הדין ועשוי להיות חשוף לסיכוני מטבע</t>
  </si>
  <si>
    <t>נכסי המסלול, יעקבו באמצעות מכשירים עוקבי מדד ובשיעור שלא יפחת מ-% 75ולא יעלה על % ,100יעקבו
באמצעות מכשירים עוקבי מדד אחר מדדי מניות  ולכל הפחות בשלושה מדדים כאמור באמצעות מכשירים עוקבי
מדד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בכפוף להוראות הדין.
המעקב אחר המדדים כאמור יהיה בכפוף להוראות הדין ועשוי להיות חשוף לסיכוני מטבע</t>
  </si>
  <si>
    <t>נכסי המסלול יעקבו באמצעות מכשירי עוקבי מדד ובשיעור שלא יפחת מ-% 75ולא יעלה על % ,100אחר מדדי
אג"ח קונצרני ואג"ח ממשלתי ]העונים על התנאים המנויים בסעיף  6בפרק  ,4חלק  ,2שער  5בחוזר המאוחד
שכותרתו ניהול נכסי השקעה[, ולכל הפחות אחר בשלושה מדדים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שוðים,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(1במזומנים;
 (2מק"מ;
 (3פיקדונות שהופקדו לתקופה שאינה עולה על  12חודשים ממועד הפקדת;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המעקב אחר המדדים כאמור יהיה בכפוף להוראות הדין ועשוי להיות חשוף לסיכוני מטבע</t>
  </si>
  <si>
    <t xml:space="preserve">אלפא מור תגמולים </t>
  </si>
  <si>
    <t xml:space="preserve">מור השתלמות </t>
  </si>
  <si>
    <t>מור קופת גמל להשקעה</t>
  </si>
  <si>
    <t>אלפא מור תגמולים</t>
  </si>
  <si>
    <t xml:space="preserve">מור קרן השתלמות </t>
  </si>
  <si>
    <t xml:space="preserve">מור גמל להשקעה </t>
  </si>
  <si>
    <t>מור השתלמות</t>
  </si>
  <si>
    <t xml:space="preserve">מור קופת גמל להשקעה </t>
  </si>
  <si>
    <t>שיעור החשיפה צפוי 01.07.24</t>
  </si>
  <si>
    <t>שיעור החשיפה בפועל 30.06.2024</t>
  </si>
  <si>
    <t xml:space="preserve">	שיעור החשיפה ליום 30.06.24 </t>
  </si>
  <si>
    <t>מסלול חדש</t>
  </si>
  <si>
    <t>אשראי ואג"ח</t>
  </si>
  <si>
    <t>15% - מדד מניות כללי
85% - מדד MSCI WORLD</t>
  </si>
  <si>
    <t>עמוה1</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</si>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</sst>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
  </numFmts>
  <fonts count="33"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name val="Arial"/>
      <family val="2"/>
      <scheme val="minor"/>
    </font>
    <font>
      <sz val="8"/>
      <name val="Arial"/>
      <family val="2"/>
      <charset val="177"/>
      <scheme val="minor"/>
    </font>
    <font>
      <b/>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thin">
        <color theme="0"/>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323">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5" xfId="1" applyNumberFormat="1" applyFont="1" applyFill="1" applyBorder="1" applyAlignment="1">
      <alignment horizontal="center" vertical="center"/>
    </xf>
    <xf numFmtId="10" fontId="23" fillId="6" borderId="46" xfId="1" applyNumberFormat="1" applyFont="1" applyFill="1" applyBorder="1" applyAlignment="1">
      <alignment horizontal="center" vertical="center"/>
    </xf>
    <xf numFmtId="10" fontId="23" fillId="6" borderId="47" xfId="1" applyNumberFormat="1" applyFont="1" applyFill="1" applyBorder="1" applyAlignment="1">
      <alignment horizontal="center" vertical="center"/>
    </xf>
    <xf numFmtId="10" fontId="23" fillId="7" borderId="45" xfId="1" applyNumberFormat="1" applyFont="1" applyFill="1" applyBorder="1" applyAlignment="1">
      <alignment horizontal="center" vertical="center"/>
    </xf>
    <xf numFmtId="0" fontId="23" fillId="7" borderId="46" xfId="0" applyFont="1" applyFill="1" applyBorder="1" applyAlignment="1">
      <alignment horizontal="center" vertical="center" readingOrder="2"/>
    </xf>
    <xf numFmtId="10" fontId="23" fillId="7" borderId="46"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5" xfId="1" applyNumberFormat="1" applyFont="1" applyFill="1" applyBorder="1" applyAlignment="1">
      <alignment horizontal="center" vertical="center"/>
    </xf>
    <xf numFmtId="10" fontId="27" fillId="6" borderId="46" xfId="1" applyNumberFormat="1" applyFont="1" applyFill="1" applyBorder="1" applyAlignment="1">
      <alignment horizontal="center" vertical="center"/>
    </xf>
    <xf numFmtId="10" fontId="27" fillId="6" borderId="47" xfId="1" applyNumberFormat="1" applyFont="1" applyFill="1" applyBorder="1" applyAlignment="1">
      <alignment horizontal="center" vertical="center"/>
    </xf>
    <xf numFmtId="10" fontId="27" fillId="7" borderId="45" xfId="1" applyNumberFormat="1" applyFont="1" applyFill="1" applyBorder="1" applyAlignment="1">
      <alignment horizontal="center" vertical="center"/>
    </xf>
    <xf numFmtId="0" fontId="23" fillId="6" borderId="53" xfId="0" applyFont="1" applyFill="1" applyBorder="1" applyAlignment="1">
      <alignment vertical="center" wrapText="1" readingOrder="2"/>
    </xf>
    <xf numFmtId="10" fontId="23" fillId="6" borderId="53" xfId="1" applyNumberFormat="1" applyFont="1" applyFill="1" applyBorder="1" applyAlignment="1">
      <alignment horizontal="center" vertical="center"/>
    </xf>
    <xf numFmtId="0" fontId="23" fillId="6" borderId="53" xfId="0" applyFont="1" applyFill="1" applyBorder="1" applyAlignment="1">
      <alignment horizontal="center" vertical="center" readingOrder="2"/>
    </xf>
    <xf numFmtId="10" fontId="23" fillId="6" borderId="53" xfId="0" applyNumberFormat="1" applyFont="1" applyFill="1" applyBorder="1" applyAlignment="1">
      <alignment horizontal="center" vertical="center"/>
    </xf>
    <xf numFmtId="0" fontId="23" fillId="6" borderId="53" xfId="0" applyFont="1" applyFill="1" applyBorder="1" applyAlignment="1">
      <alignment horizontal="center" vertical="center"/>
    </xf>
    <xf numFmtId="0" fontId="23" fillId="6" borderId="46" xfId="0" applyFont="1" applyFill="1" applyBorder="1" applyAlignment="1">
      <alignment vertical="center" wrapText="1" readingOrder="2"/>
    </xf>
    <xf numFmtId="0" fontId="23" fillId="6" borderId="46" xfId="0" applyFont="1" applyFill="1" applyBorder="1" applyAlignment="1">
      <alignment horizontal="center" vertical="center" readingOrder="2"/>
    </xf>
    <xf numFmtId="10" fontId="23" fillId="6" borderId="46" xfId="0" applyNumberFormat="1" applyFont="1" applyFill="1" applyBorder="1" applyAlignment="1">
      <alignment horizontal="center" vertical="center"/>
    </xf>
    <xf numFmtId="0" fontId="23" fillId="6" borderId="46" xfId="0" applyFont="1" applyFill="1" applyBorder="1" applyAlignment="1">
      <alignment horizontal="center" vertical="center"/>
    </xf>
    <xf numFmtId="0" fontId="23" fillId="6" borderId="0" xfId="0" applyFont="1" applyFill="1" applyAlignment="1">
      <alignment vertical="center"/>
    </xf>
    <xf numFmtId="0" fontId="23" fillId="6" borderId="49" xfId="0" applyFont="1" applyFill="1" applyBorder="1" applyAlignment="1">
      <alignment vertical="center"/>
    </xf>
    <xf numFmtId="165" fontId="23" fillId="7" borderId="46"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28" fillId="5" borderId="55" xfId="0" applyFont="1" applyFill="1" applyBorder="1" applyAlignment="1">
      <alignment vertical="center" readingOrder="2"/>
    </xf>
    <xf numFmtId="0" fontId="29" fillId="5" borderId="56"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9" fillId="5" borderId="57"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23" fillId="6" borderId="59" xfId="0" applyFont="1" applyFill="1" applyBorder="1" applyAlignment="1">
      <alignment vertical="center" wrapText="1" readingOrder="2"/>
    </xf>
    <xf numFmtId="10" fontId="23" fillId="7" borderId="60" xfId="1" applyNumberFormat="1" applyFont="1" applyFill="1" applyBorder="1" applyAlignment="1">
      <alignment horizontal="center" vertical="center"/>
    </xf>
    <xf numFmtId="0" fontId="23" fillId="7" borderId="45" xfId="0" applyFont="1" applyFill="1" applyBorder="1" applyAlignment="1">
      <alignment horizontal="center" vertical="center" readingOrder="2"/>
    </xf>
    <xf numFmtId="0" fontId="23" fillId="6" borderId="59" xfId="0" applyFont="1" applyFill="1" applyBorder="1" applyAlignment="1">
      <alignment vertical="center" readingOrder="2"/>
    </xf>
    <xf numFmtId="166" fontId="23" fillId="7" borderId="45" xfId="0" applyNumberFormat="1" applyFont="1" applyFill="1" applyBorder="1" applyAlignment="1">
      <alignment horizontal="center" vertical="center"/>
    </xf>
    <xf numFmtId="166" fontId="23" fillId="7" borderId="46" xfId="0" applyNumberFormat="1" applyFont="1" applyFill="1" applyBorder="1" applyAlignment="1">
      <alignment horizontal="center" vertical="center"/>
    </xf>
    <xf numFmtId="0" fontId="23" fillId="6" borderId="61" xfId="0" applyFont="1" applyFill="1" applyBorder="1" applyAlignment="1">
      <alignment vertical="center" readingOrder="2"/>
    </xf>
    <xf numFmtId="10" fontId="23" fillId="6" borderId="62" xfId="1" applyNumberFormat="1" applyFont="1" applyFill="1" applyBorder="1" applyAlignment="1">
      <alignment horizontal="center" vertical="center"/>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7" borderId="62" xfId="1" applyNumberFormat="1" applyFont="1" applyFill="1" applyBorder="1" applyAlignment="1">
      <alignment horizontal="center" vertical="center"/>
    </xf>
    <xf numFmtId="10" fontId="23" fillId="7" borderId="65" xfId="1" applyNumberFormat="1" applyFont="1" applyFill="1" applyBorder="1" applyAlignment="1">
      <alignment horizontal="center" vertical="center"/>
    </xf>
    <xf numFmtId="10" fontId="23" fillId="0" borderId="0" xfId="0" applyNumberFormat="1" applyFont="1" applyAlignment="1">
      <alignment horizontal="center" vertical="center"/>
    </xf>
    <xf numFmtId="166" fontId="29" fillId="5" borderId="53" xfId="0" applyNumberFormat="1" applyFont="1" applyFill="1" applyBorder="1" applyAlignment="1">
      <alignment horizontal="center" vertical="center" wrapText="1"/>
    </xf>
    <xf numFmtId="0" fontId="29" fillId="5" borderId="66" xfId="0" applyFont="1" applyFill="1" applyBorder="1" applyAlignment="1">
      <alignment horizontal="center" vertical="center"/>
    </xf>
    <xf numFmtId="0" fontId="29" fillId="5" borderId="66" xfId="0" applyFont="1" applyFill="1" applyBorder="1" applyAlignment="1">
      <alignment horizontal="center" vertical="center" wrapText="1"/>
    </xf>
    <xf numFmtId="166" fontId="29" fillId="5" borderId="66" xfId="0" applyNumberFormat="1" applyFont="1" applyFill="1" applyBorder="1" applyAlignment="1">
      <alignment horizontal="center" vertical="center" wrapText="1"/>
    </xf>
    <xf numFmtId="0" fontId="29" fillId="5" borderId="67" xfId="0" applyFont="1" applyFill="1" applyBorder="1" applyAlignment="1">
      <alignment horizontal="center" vertical="center"/>
    </xf>
    <xf numFmtId="0" fontId="23" fillId="7" borderId="40" xfId="0" applyFont="1" applyFill="1" applyBorder="1" applyAlignment="1">
      <alignment horizontal="center" vertical="center" readingOrder="2"/>
    </xf>
    <xf numFmtId="10" fontId="23" fillId="7" borderId="41" xfId="0" applyNumberFormat="1" applyFont="1" applyFill="1" applyBorder="1" applyAlignment="1">
      <alignment horizontal="center" vertical="center"/>
    </xf>
    <xf numFmtId="10" fontId="23" fillId="0" borderId="0" xfId="0" applyNumberFormat="1" applyFont="1" applyAlignment="1">
      <alignment horizontal="right" vertical="center"/>
    </xf>
    <xf numFmtId="0" fontId="29" fillId="5" borderId="53" xfId="0" applyFont="1" applyFill="1" applyBorder="1" applyAlignment="1">
      <alignment horizontal="center" vertical="center"/>
    </xf>
    <xf numFmtId="10" fontId="30" fillId="0" borderId="0" xfId="1" applyNumberFormat="1" applyFont="1" applyAlignment="1">
      <alignment vertical="center"/>
    </xf>
    <xf numFmtId="166" fontId="23" fillId="0" borderId="0" xfId="0" applyNumberFormat="1" applyFont="1" applyAlignment="1">
      <alignment vertical="center"/>
    </xf>
    <xf numFmtId="166" fontId="23" fillId="7" borderId="45" xfId="1" applyNumberFormat="1" applyFont="1" applyFill="1" applyBorder="1" applyAlignment="1">
      <alignment horizontal="center" vertical="center"/>
    </xf>
    <xf numFmtId="0" fontId="0" fillId="0" borderId="0" xfId="0" applyAlignment="1">
      <alignment horizontal="center"/>
    </xf>
    <xf numFmtId="10" fontId="32" fillId="6" borderId="45" xfId="1" applyNumberFormat="1" applyFont="1" applyFill="1" applyBorder="1" applyAlignment="1">
      <alignment horizontal="center" vertical="center"/>
    </xf>
    <xf numFmtId="0" fontId="7" fillId="2" borderId="0" xfId="0" applyFont="1" applyFill="1" applyAlignment="1">
      <alignment horizontal="right"/>
    </xf>
    <xf numFmtId="0" fontId="17" fillId="2" borderId="0" xfId="0" applyFont="1" applyFill="1" applyAlignment="1">
      <alignment horizontal="right"/>
    </xf>
    <xf numFmtId="0" fontId="8" fillId="2" borderId="0" xfId="0" applyFont="1" applyFill="1" applyAlignment="1">
      <alignment horizontal="right"/>
    </xf>
    <xf numFmtId="0" fontId="12" fillId="3" borderId="0" xfId="0" applyFont="1" applyFill="1" applyAlignment="1">
      <alignment horizontal="right"/>
    </xf>
    <xf numFmtId="0" fontId="11" fillId="2" borderId="0" xfId="0" applyFont="1" applyFill="1" applyAlignment="1">
      <alignment horizontal="center" vertical="top" wrapText="1" readingOrder="2"/>
    </xf>
    <xf numFmtId="0" fontId="17" fillId="2" borderId="1" xfId="0" applyFont="1" applyFill="1" applyBorder="1" applyAlignment="1">
      <alignment horizontal="right" vertical="center"/>
    </xf>
    <xf numFmtId="166" fontId="27" fillId="7" borderId="45" xfId="1"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2" xfId="0" applyFont="1" applyFill="1" applyBorder="1" applyAlignment="1">
      <alignment horizontal="center" vertical="center"/>
    </xf>
    <xf numFmtId="0" fontId="29" fillId="5" borderId="43" xfId="0" applyFont="1" applyFill="1" applyBorder="1" applyAlignment="1">
      <alignment horizontal="center" vertical="center"/>
    </xf>
    <xf numFmtId="0" fontId="29" fillId="5" borderId="44"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0" xfId="0" applyFont="1" applyFill="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51" xfId="0" applyFont="1" applyFill="1" applyBorder="1" applyAlignment="1">
      <alignment horizontal="center" vertical="center"/>
    </xf>
    <xf numFmtId="0" fontId="23" fillId="6" borderId="52"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68" xfId="0" applyFont="1" applyFill="1" applyBorder="1" applyAlignment="1">
      <alignment horizontal="right" vertical="center" wrapText="1" readingOrder="2"/>
    </xf>
    <xf numFmtId="0" fontId="4" fillId="2" borderId="6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70"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71"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6" xfId="0" applyNumberFormat="1" applyFont="1" applyFill="1" applyBorder="1" applyAlignment="1">
      <alignment horizontal="center" vertical="center" wrapText="1" readingOrder="2"/>
    </xf>
    <xf numFmtId="166" fontId="4" fillId="2" borderId="6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7" borderId="72" xfId="0" applyFont="1" applyFill="1" applyBorder="1" applyAlignment="1">
      <alignment horizontal="center" vertical="center" wrapText="1"/>
    </xf>
    <xf numFmtId="0" fontId="23" fillId="7" borderId="72" xfId="0" applyFont="1" applyFill="1" applyBorder="1" applyAlignment="1">
      <alignment horizontal="center" vertical="center"/>
    </xf>
    <xf numFmtId="0" fontId="29" fillId="5" borderId="73" xfId="0" applyFont="1" applyFill="1" applyBorder="1" applyAlignment="1">
      <alignment horizontal="center" vertical="center"/>
    </xf>
    <xf numFmtId="0" fontId="23" fillId="7" borderId="63" xfId="0" applyFont="1" applyFill="1" applyBorder="1" applyAlignment="1">
      <alignment horizontal="center" vertical="center" readingOrder="2"/>
    </xf>
    <xf numFmtId="10" fontId="23" fillId="7" borderId="63" xfId="0" applyNumberFormat="1" applyFont="1" applyFill="1" applyBorder="1" applyAlignment="1">
      <alignment horizontal="center" vertical="center"/>
    </xf>
    <xf numFmtId="0" fontId="23" fillId="7" borderId="74" xfId="0" applyFont="1" applyFill="1" applyBorder="1" applyAlignment="1">
      <alignment horizontal="center" vertical="center"/>
    </xf>
    <xf numFmtId="166" fontId="23" fillId="7" borderId="72" xfId="0"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6" borderId="74" xfId="1" applyNumberFormat="1" applyFont="1" applyFill="1" applyBorder="1" applyAlignment="1">
      <alignment horizontal="center" vertical="center"/>
    </xf>
    <xf numFmtId="0" fontId="23" fillId="7" borderId="74" xfId="0" applyFont="1" applyFill="1" applyBorder="1" applyAlignment="1">
      <alignment horizontal="center" vertical="center" readingOrder="2"/>
    </xf>
    <xf numFmtId="10" fontId="23" fillId="7" borderId="74" xfId="0" applyNumberFormat="1" applyFont="1" applyFill="1" applyBorder="1" applyAlignment="1">
      <alignment horizontal="center" vertical="center"/>
    </xf>
    <xf numFmtId="10" fontId="27" fillId="6" borderId="65" xfId="1" applyNumberFormat="1" applyFont="1" applyFill="1" applyBorder="1" applyAlignment="1">
      <alignment horizontal="center" vertical="center"/>
    </xf>
    <xf numFmtId="10" fontId="27" fillId="6" borderId="74" xfId="1" applyNumberFormat="1" applyFont="1" applyFill="1" applyBorder="1" applyAlignment="1">
      <alignment horizontal="center" vertical="center"/>
    </xf>
    <xf numFmtId="10" fontId="27" fillId="7" borderId="65" xfId="1" applyNumberFormat="1" applyFont="1" applyFill="1" applyBorder="1" applyAlignment="1">
      <alignment horizontal="center" vertical="center"/>
    </xf>
    <xf numFmtId="166" fontId="23" fillId="7" borderId="74" xfId="0" applyNumberFormat="1" applyFont="1" applyFill="1" applyBorder="1" applyAlignment="1">
      <alignment horizontal="center" vertical="center"/>
    </xf>
    <xf numFmtId="0" fontId="23" fillId="6" borderId="75" xfId="0" applyFont="1" applyFill="1" applyBorder="1" applyAlignment="1">
      <alignment vertical="center" wrapText="1" readingOrder="2"/>
    </xf>
    <xf numFmtId="0" fontId="23" fillId="6" borderId="75" xfId="0" applyFont="1" applyFill="1" applyBorder="1" applyAlignment="1">
      <alignment vertical="center" readingOrder="2"/>
    </xf>
    <xf numFmtId="0" fontId="23" fillId="7" borderId="74" xfId="0" applyFont="1" applyFill="1" applyBorder="1" applyAlignment="1">
      <alignment horizontal="center" vertical="center" wrapText="1"/>
    </xf>
    <xf numFmtId="0" fontId="28" fillId="5" borderId="0" xfId="0" applyFont="1" applyFill="1" applyBorder="1" applyAlignment="1">
      <alignment vertical="center" readingOrder="2"/>
    </xf>
    <xf numFmtId="0" fontId="29" fillId="5" borderId="48" xfId="0" applyFont="1" applyFill="1" applyBorder="1" applyAlignment="1">
      <alignment horizontal="center" vertical="center" wrapText="1"/>
    </xf>
    <xf numFmtId="0" fontId="29" fillId="5" borderId="67"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166" fontId="29" fillId="5" borderId="56" xfId="0" applyNumberFormat="1" applyFont="1" applyFill="1" applyBorder="1" applyAlignment="1">
      <alignment horizontal="center" vertical="center" wrapText="1"/>
    </xf>
    <xf numFmtId="166" fontId="23" fillId="6" borderId="45" xfId="1" applyNumberFormat="1" applyFont="1" applyFill="1" applyBorder="1" applyAlignment="1">
      <alignment horizontal="center" vertical="center"/>
    </xf>
    <xf numFmtId="166" fontId="27" fillId="6" borderId="45" xfId="1" applyNumberFormat="1" applyFont="1" applyFill="1" applyBorder="1" applyAlignment="1">
      <alignment horizontal="center" vertical="center"/>
    </xf>
    <xf numFmtId="166" fontId="23" fillId="6" borderId="62" xfId="1" applyNumberFormat="1" applyFont="1" applyFill="1" applyBorder="1" applyAlignment="1">
      <alignment horizontal="center" vertical="center"/>
    </xf>
    <xf numFmtId="166" fontId="23" fillId="6" borderId="46" xfId="1" applyNumberFormat="1" applyFont="1" applyFill="1" applyBorder="1" applyAlignment="1">
      <alignment horizontal="center" vertical="center"/>
    </xf>
    <xf numFmtId="166" fontId="23" fillId="6" borderId="47" xfId="1" applyNumberFormat="1" applyFont="1" applyFill="1" applyBorder="1" applyAlignment="1">
      <alignment horizontal="center" vertical="center"/>
    </xf>
    <xf numFmtId="166" fontId="23" fillId="7" borderId="72" xfId="0" applyNumberFormat="1" applyFont="1" applyFill="1" applyBorder="1" applyAlignment="1">
      <alignment horizontal="center" vertical="center" wrapText="1"/>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7" borderId="62" xfId="1" applyNumberFormat="1" applyFont="1" applyFill="1" applyBorder="1" applyAlignment="1">
      <alignment horizontal="center" vertical="center"/>
    </xf>
    <xf numFmtId="166" fontId="23" fillId="7" borderId="63" xfId="0" applyNumberFormat="1" applyFont="1" applyFill="1" applyBorder="1" applyAlignment="1">
      <alignment horizontal="center" vertical="center"/>
    </xf>
    <xf numFmtId="0" fontId="23" fillId="7" borderId="72" xfId="0" applyFont="1" applyFill="1" applyBorder="1" applyAlignment="1">
      <alignment horizontal="center" vertical="center" wrapText="1" readingOrder="2"/>
    </xf>
    <xf numFmtId="166" fontId="29" fillId="5" borderId="57" xfId="0" applyNumberFormat="1" applyFont="1" applyFill="1" applyBorder="1" applyAlignment="1">
      <alignment horizontal="center" vertical="center" wrapText="1"/>
    </xf>
    <xf numFmtId="166" fontId="23" fillId="8" borderId="47" xfId="1" applyNumberFormat="1" applyFont="1" applyFill="1" applyBorder="1" applyAlignment="1">
      <alignment horizontal="center" vertical="center"/>
    </xf>
    <xf numFmtId="166" fontId="23" fillId="8" borderId="46" xfId="1" applyNumberFormat="1" applyFont="1" applyFill="1" applyBorder="1" applyAlignment="1">
      <alignment horizontal="center" vertical="center"/>
    </xf>
    <xf numFmtId="166" fontId="27" fillId="8" borderId="46" xfId="1" applyNumberFormat="1" applyFont="1" applyFill="1" applyBorder="1" applyAlignment="1">
      <alignment horizontal="center" vertical="center"/>
    </xf>
    <xf numFmtId="166" fontId="27" fillId="8" borderId="47" xfId="1" applyNumberFormat="1" applyFont="1" applyFill="1" applyBorder="1" applyAlignment="1">
      <alignment horizontal="center" vertical="center"/>
    </xf>
    <xf numFmtId="166" fontId="23" fillId="8" borderId="63"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0" fontId="29" fillId="5" borderId="56" xfId="0" applyFont="1" applyFill="1" applyBorder="1" applyAlignment="1">
      <alignment horizontal="center" vertical="center"/>
    </xf>
    <xf numFmtId="0" fontId="23" fillId="7" borderId="62" xfId="0" applyFont="1" applyFill="1" applyBorder="1" applyAlignment="1">
      <alignment horizontal="center" vertical="center" readingOrder="2"/>
    </xf>
    <xf numFmtId="166" fontId="27" fillId="6" borderId="46" xfId="1" applyNumberFormat="1" applyFont="1" applyFill="1" applyBorder="1" applyAlignment="1">
      <alignment horizontal="center" vertical="center"/>
    </xf>
    <xf numFmtId="166" fontId="27" fillId="6" borderId="47" xfId="1" applyNumberFormat="1" applyFont="1" applyFill="1" applyBorder="1" applyAlignment="1">
      <alignment horizontal="center" vertical="center"/>
    </xf>
    <xf numFmtId="0" fontId="23" fillId="7" borderId="54" xfId="0" applyFont="1" applyFill="1" applyBorder="1" applyAlignment="1">
      <alignment horizontal="center" vertical="center" wrapText="1"/>
    </xf>
    <xf numFmtId="0" fontId="29" fillId="5" borderId="73" xfId="0" applyFont="1" applyFill="1" applyBorder="1" applyAlignment="1">
      <alignment horizontal="center" vertical="center" wrapText="1"/>
    </xf>
    <xf numFmtId="166" fontId="29" fillId="5" borderId="76" xfId="0" applyNumberFormat="1" applyFont="1" applyFill="1" applyBorder="1" applyAlignment="1">
      <alignment horizontal="center" vertical="center" wrapText="1"/>
    </xf>
    <xf numFmtId="0" fontId="25" fillId="0" borderId="77" xfId="0" applyFont="1" applyBorder="1" applyAlignment="1">
      <alignment horizontal="right" vertical="center" wrapText="1"/>
    </xf>
    <xf numFmtId="0" fontId="25" fillId="0" borderId="78" xfId="0" applyFont="1" applyBorder="1" applyAlignment="1">
      <alignment horizontal="right" vertical="center" wrapText="1"/>
    </xf>
    <xf numFmtId="0" fontId="25" fillId="0" borderId="79" xfId="0" applyFont="1" applyBorder="1" applyAlignment="1">
      <alignment horizontal="right" vertical="center" wrapText="1"/>
    </xf>
    <xf numFmtId="0" fontId="25" fillId="0" borderId="81" xfId="0" applyFont="1" applyBorder="1" applyAlignment="1">
      <alignment horizontal="right" vertical="center" wrapText="1"/>
    </xf>
    <xf numFmtId="0" fontId="25" fillId="0" borderId="82" xfId="0" applyFont="1" applyBorder="1" applyAlignment="1">
      <alignment horizontal="right" vertical="center" wrapText="1"/>
    </xf>
    <xf numFmtId="0" fontId="26" fillId="0" borderId="83" xfId="0" applyFont="1" applyBorder="1" applyAlignment="1">
      <alignment horizontal="right" vertical="center" wrapText="1"/>
    </xf>
    <xf numFmtId="0" fontId="25" fillId="0" borderId="84" xfId="0" applyFont="1" applyBorder="1" applyAlignment="1">
      <alignment horizontal="right" vertical="center" wrapText="1"/>
    </xf>
    <xf numFmtId="0" fontId="25" fillId="0" borderId="85" xfId="0" applyFont="1" applyBorder="1" applyAlignment="1">
      <alignment horizontal="right" vertical="center" wrapText="1" readingOrder="2"/>
    </xf>
    <xf numFmtId="0" fontId="25" fillId="0" borderId="86" xfId="0" applyFont="1" applyBorder="1" applyAlignment="1">
      <alignment horizontal="right" vertical="center" wrapText="1" readingOrder="2"/>
    </xf>
    <xf numFmtId="0" fontId="25" fillId="0" borderId="87" xfId="0" applyFont="1" applyBorder="1" applyAlignment="1">
      <alignment horizontal="right" vertical="center" wrapText="1" readingOrder="2"/>
    </xf>
    <xf numFmtId="0" fontId="25" fillId="0" borderId="92" xfId="0" applyFont="1" applyBorder="1" applyAlignment="1">
      <alignment horizontal="right" vertical="center" wrapText="1" readingOrder="2"/>
    </xf>
    <xf numFmtId="0" fontId="24" fillId="4" borderId="93" xfId="0" applyFont="1" applyFill="1" applyBorder="1" applyAlignment="1">
      <alignment horizontal="right" vertical="center" wrapText="1"/>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center" vertical="center" wrapText="1" readingOrder="2"/>
    </xf>
    <xf numFmtId="0" fontId="24" fillId="4" borderId="97" xfId="0" applyFont="1" applyFill="1" applyBorder="1" applyAlignment="1">
      <alignment horizontal="right" vertical="center" wrapText="1" readingOrder="2"/>
    </xf>
    <xf numFmtId="166" fontId="25" fillId="0" borderId="80"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88"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9" xfId="0" applyNumberFormat="1" applyFont="1" applyBorder="1" applyAlignment="1">
      <alignment horizontal="right" vertical="center" wrapText="1" readingOrder="2"/>
    </xf>
    <xf numFmtId="166" fontId="25" fillId="0" borderId="9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91" xfId="0" applyNumberFormat="1" applyFont="1" applyBorder="1" applyAlignment="1">
      <alignment horizontal="right" vertical="center" wrapText="1" readingOrder="1"/>
    </xf>
  </cellXfs>
  <cellStyles count="3">
    <cellStyle name="Hyperlink" xfId="2" builtinId="8"/>
    <cellStyle name="Normal" xfId="0" builtinId="0"/>
    <cellStyle name="Percent" xfId="1" builtinId="5"/>
  </cellStyles>
  <dxfs count="252">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top style="thin">
          <color theme="0"/>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3619500</xdr:colOff>
      <xdr:row>0</xdr:row>
      <xdr:rowOff>85725</xdr:rowOff>
    </xdr:from>
    <xdr:to>
      <xdr:col>2</xdr:col>
      <xdr:colOff>3719</xdr:colOff>
      <xdr:row>3</xdr:row>
      <xdr:rowOff>115054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771881" y="857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485775</xdr:colOff>
      <xdr:row>4</xdr:row>
      <xdr:rowOff>0</xdr:rowOff>
    </xdr:from>
    <xdr:to>
      <xdr:col>1</xdr:col>
      <xdr:colOff>0</xdr:colOff>
      <xdr:row>5</xdr:row>
      <xdr:rowOff>152400</xdr:rowOff>
    </xdr:to>
    <xdr:pic>
      <xdr:nvPicPr>
        <xdr:cNvPr id="4" name="Picture 3">
          <a:extLst>
            <a:ext uri="{FF2B5EF4-FFF2-40B4-BE49-F238E27FC236}">
              <a16:creationId xmlns:a16="http://schemas.microsoft.com/office/drawing/2014/main" id="{4AB93DFE-743A-4A00-8D79-81063AEF72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40671575" y="7239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בית השקעות">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415196</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0C8F33-339E-4A0D-AD36-879BCC14649E}" name="TitleRegion1.a8.i20.1" displayName="TitleRegion1.a8.i20.1" ref="A8:I20" totalsRowShown="0" headerRowBorderDxfId="250" tableBorderDxfId="251">
  <autoFilter ref="A8:I20" xr:uid="{ABA9F1B2-1FBB-43C9-993D-B602860AA7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7766E2D-8CBB-4742-A586-652DFC00E1F2}" name="אפיק השקעה " dataDxfId="249"/>
    <tableColumn id="2" xr3:uid="{EB96CEEF-1967-4179-AD9B-BD093A1E588B}" name="שיעור חשיפה צפוי לשנת 2023" dataDxfId="248"/>
    <tableColumn id="3" xr3:uid="{03606C9C-A9B7-43F2-AF48-5B7F12A149FE}" name="שיעור חשיפה  22.11.2023 צפוי" dataDxfId="247"/>
    <tableColumn id="4" xr3:uid="{189F17CD-1E07-44FA-AE28-F4B94BB4A496}" name="שיעור החשיפה בפועל 30.06.2024" dataDxfId="246"/>
    <tableColumn id="5" xr3:uid="{063CCA2A-863E-499D-9421-ECB3C8393AD8}" name="שיעור החשיפה צפוי 2024" dataDxfId="245"/>
    <tableColumn id="6" xr3:uid="{FD57F1E8-521D-4198-A4DA-590F51B9D4FD}" name="שיעור החשיפה צפוי 01.07.24" dataDxfId="244"/>
    <tableColumn id="7" xr3:uid="{516295FB-1F42-43B3-A71C-7C5A926EC72A}" name="טווח סטייה" dataDxfId="243"/>
    <tableColumn id="8" xr3:uid="{B82B5D6B-A0F1-49FF-BFF3-E1492351B799}" name="גבולות שיעור החשיפה הצפויה" dataDxfId="242"/>
    <tableColumn id="9" xr3:uid="{84365F9A-0B0B-4B05-9CCB-B9F327622D56}"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F02DD1-5F44-49C4-9BCF-E1EF180B2974}" name="TitleRegion1.b79.k85.7" displayName="TitleRegion1.b79.k85.7" ref="B79:K85" totalsRowShown="0" headerRowBorderDxfId="149" tableBorderDxfId="150" totalsRowBorderDxfId="148">
  <autoFilter ref="B79:K85" xr:uid="{E3865F03-D908-4386-BD3E-C358F112EC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FE6F316-77E6-438C-85CA-DE3C9771685A}" name="אפיק השקעה" dataDxfId="147"/>
    <tableColumn id="2" xr3:uid="{7C7D6A44-0DF2-4F11-9A9F-694F106FEFCC}" name="אלפא מור תגמולים – מניות" dataDxfId="146" dataCellStyle="Percent"/>
    <tableColumn id="3" xr3:uid="{1620DFAF-8D39-4575-9614-E4EF3880884B}" name="מור השתלמות – מניות" dataDxfId="145" dataCellStyle="Percent"/>
    <tableColumn id="4" xr3:uid="{4257F5CB-BE10-4079-A953-5F279B05911F}" name="מור קופת גמל להשקעה – מניות" dataDxfId="144" dataCellStyle="Percent"/>
    <tableColumn id="5" xr3:uid="{B329EAE4-D11C-4DD8-9939-496CC2325582}" name="_x0009_שיעור חשיפה צפוי לשנת 2024" dataDxfId="143" dataCellStyle="Percent"/>
    <tableColumn id="6" xr3:uid="{4B8DA06E-A0DE-46DA-AD03-A1B5C9A16E2C}" name="שיעור החשיפה צפוי 01.07.24" dataDxfId="142" dataCellStyle="Percent"/>
    <tableColumn id="7" xr3:uid="{32E3314F-922D-46B8-BA52-220C3D3FAF21}" name="_x0009_טווח סטייה" dataDxfId="141"/>
    <tableColumn id="8" xr3:uid="{2FBEA50A-8E13-4EDB-9BE1-546D5D16546C}" name="_x0009_גבולות שיעור החשיפה הצפויה" dataDxfId="140"/>
    <tableColumn id="9" xr3:uid="{81439BEE-C7BE-48A1-9C1A-738B51879F4D}" name="ריק במקור" dataDxfId="139"/>
    <tableColumn id="10" xr3:uid="{41C54721-7F32-4179-9174-9C3C81D41550}" name="_x0009_מדד ייחוס" dataDxfId="138"/>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CCADC70-5170-4E5F-BF2E-FF508126E8F3}" name="TitleRegion1.b90.k96.8" displayName="TitleRegion1.b90.k96.8" ref="B90:K96" totalsRowShown="0" tableBorderDxfId="137">
  <autoFilter ref="B90:K96" xr:uid="{852CD9A5-1734-42AB-825C-28DBCD912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2976AFA-9BA1-4071-BC2E-E8F26AEAA131}" name="אפיק השקעה" dataDxfId="136"/>
    <tableColumn id="2" xr3:uid="{9144D804-5787-44F8-8A7B-7934EF9EF9F5}" name="אלפא מור תגמולים " dataDxfId="135" dataCellStyle="Percent"/>
    <tableColumn id="3" xr3:uid="{05E91DBA-5AC2-4CE8-99D2-43872709934E}" name="מור השתלמות " dataDxfId="134" dataCellStyle="Percent"/>
    <tableColumn id="4" xr3:uid="{1FD25438-CA78-4DC8-A34F-DA1B1D6BB102}" name="מור קופת גמל להשקעה" dataDxfId="133" dataCellStyle="Percent"/>
    <tableColumn id="5" xr3:uid="{0347586F-3F98-4B47-A034-DCB28B4BA8C9}" name="_x0009_שיעור חשיפה צפוי לשנת 2024" dataDxfId="132" dataCellStyle="Percent"/>
    <tableColumn id="6" xr3:uid="{9A00B681-C33C-43A3-A37F-E191868EB892}" name="שיעור החשיפה צפוי 01.07.24" dataDxfId="131" dataCellStyle="Percent"/>
    <tableColumn id="7" xr3:uid="{C1EC2568-9D3F-40ED-90D8-5482AF2EF805}" name="_x0009_טווח סטייה" dataDxfId="130"/>
    <tableColumn id="8" xr3:uid="{220DD7E2-FC09-43C5-97F2-B2DAF0322414}" name="_x0009_גבולות שיעור החשיפה הצפויה" dataDxfId="129"/>
    <tableColumn id="9" xr3:uid="{CCD04160-DB65-428B-8B48-EDFE11124714}" name="ריק במקור" dataDxfId="128"/>
    <tableColumn id="10" xr3:uid="{BB2A36AC-ACE2-4224-A038-DA879350A3B2}" name="_x0009_מדד ייחוס" dataDxfId="127"/>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F3A46A9-4E60-47D8-A84F-AF878A2B41BA}" name="TitleRegion1.b101.k107.9" displayName="TitleRegion1.b101.k107.9" ref="B101:K107" totalsRowShown="0" headerRowBorderDxfId="125" tableBorderDxfId="126" totalsRowBorderDxfId="124">
  <autoFilter ref="B101:K107" xr:uid="{9A225643-B1F8-4792-A4B4-0B0837FE7A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CC39059-B29C-4FBF-9F6A-76ECA2DFA9A0}" name="אפיק השקעה" dataDxfId="123"/>
    <tableColumn id="2" xr3:uid="{306A3EB7-2958-4ED3-92E9-021B4C41224E}" name="אלפא מור תגמולים " dataDxfId="122" dataCellStyle="Percent"/>
    <tableColumn id="3" xr3:uid="{25DC11BC-1CC4-41B8-88A7-460E5741D187}" name="מור השתלמות " dataDxfId="121" dataCellStyle="Percent"/>
    <tableColumn id="4" xr3:uid="{2F4A9C56-C456-416C-A60F-B320ED857023}" name="מור קופת גמל להשקעה" dataDxfId="120" dataCellStyle="Percent"/>
    <tableColumn id="5" xr3:uid="{8FC996A5-62C1-4752-80CC-A9C41425697C}" name="_x0009_שיעור חשיפה צפוי לשנת 2024" dataDxfId="119" dataCellStyle="Percent"/>
    <tableColumn id="6" xr3:uid="{A52F4351-504B-4750-95E1-D8FBBFDE8F0E}" name="שיעור החשיפה צפוי 01.07.24" dataDxfId="118" dataCellStyle="Percent"/>
    <tableColumn id="7" xr3:uid="{601EF46C-7A72-44DB-B7FA-104D4CFA1E55}" name="_x0009_טווח סטייה" dataDxfId="117"/>
    <tableColumn id="8" xr3:uid="{1B1876C3-55F4-4A1B-88EA-D4DFAF86F58F}" name="_x0009_גבולות שיעור החשיפה הצפויה" dataDxfId="116"/>
    <tableColumn id="9" xr3:uid="{A1A4F470-7444-4F9D-B1DD-6DE663F61778}" name="ריק במקור" dataDxfId="115"/>
    <tableColumn id="10" xr3:uid="{A553C16D-3B2E-4104-82C1-4088FC7A34ED}" name="_x0009_מדד ייחוס" dataDxfId="114"/>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3CBAFD5-86C8-4E30-8ADC-792ECE3F2E60}" name="TitleRegion1.b112.k123.10" displayName="TitleRegion1.b112.k123.10" ref="B112:K123" totalsRowShown="0" headerRowBorderDxfId="112" tableBorderDxfId="113" totalsRowBorderDxfId="111">
  <autoFilter ref="B112:K123" xr:uid="{14EAB86F-F407-43C0-9428-E35749ECF5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963CBF7-5B64-46BE-8F24-34EB74F6C993}" name="אפיק השקעה" dataDxfId="110"/>
    <tableColumn id="2" xr3:uid="{22FE0555-B359-4F07-B3C6-D06FA46AAC01}" name="מור חיסכון לכל ילד – סיכון מוגבר" dataDxfId="109" dataCellStyle="Percent"/>
    <tableColumn id="3" xr3:uid="{5E6BBFD7-775C-407E-9F5A-5E3A1D3B1F3D}" name="ריק במקור" dataDxfId="108" dataCellStyle="Percent"/>
    <tableColumn id="4" xr3:uid="{5FF79A63-CFC5-4975-B532-ACA0C8FD95FB}" name="ריק במקור2" dataDxfId="107" dataCellStyle="Percent"/>
    <tableColumn id="5" xr3:uid="{8311BA24-4256-47C2-850A-22B53B1C801A}" name="_x0009_שיעור חשיפה צפוי לשנת 2024" dataDxfId="106" dataCellStyle="Percent"/>
    <tableColumn id="6" xr3:uid="{C51E838B-3E5B-4CC2-AF51-17B2DF116704}" name="שיעור החשיפה צפוי 01.07.24" dataDxfId="105" dataCellStyle="Percent"/>
    <tableColumn id="7" xr3:uid="{BD901A48-4E3B-440C-B898-723853487E02}" name="_x0009_טווח סטייה" dataDxfId="104"/>
    <tableColumn id="8" xr3:uid="{1532497F-8F6A-41B5-9A55-F0AA095C4F32}" name="_x0009_גבולות שיעור החשיפה הצפויה" dataDxfId="103"/>
    <tableColumn id="9" xr3:uid="{6C7361D7-1EFC-4837-900A-A23C5B70C163}" name="ריק במקור3" dataDxfId="102"/>
    <tableColumn id="10" xr3:uid="{4756144C-FAAA-47C3-94B8-9797630C8087}" name="_x0009_מדד ייחוס" dataDxfId="101"/>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25EB767-BCD0-4089-A0F1-BA52E0B4C8AB}" name="TitleRegion1.b128.k134.11" displayName="TitleRegion1.b128.k134.11" ref="B128:K134" totalsRowShown="0" headerRowBorderDxfId="99" tableBorderDxfId="100" totalsRowBorderDxfId="98">
  <autoFilter ref="B128:K134" xr:uid="{E93F186B-E814-4B6E-9EA8-D35CB7BCAC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DEF0F20-493D-4CE1-9480-D2FE75AA5B98}" name="אפיק השקעה" dataDxfId="97"/>
    <tableColumn id="2" xr3:uid="{CDB64D7B-ABEE-4D53-BF40-E9C0020270D6}" name="מור חיסכון לכל ילד – מסלול הלכה" dataDxfId="96" dataCellStyle="Percent"/>
    <tableColumn id="3" xr3:uid="{7161DE46-2691-40D2-A49D-FC41275E8B14}" name="ריק במקור" dataDxfId="95" dataCellStyle="Percent"/>
    <tableColumn id="4" xr3:uid="{FA91EE0B-8E01-470B-99BE-E96F9D977368}" name="ריק במקור2" dataDxfId="94" dataCellStyle="Percent"/>
    <tableColumn id="5" xr3:uid="{70400A70-6849-40AF-A864-DAD5976E96DF}" name="_x0009_שיעור חשיפה צפוי לשנת 2024" dataDxfId="93" dataCellStyle="Percent"/>
    <tableColumn id="6" xr3:uid="{9FCF7EF7-3920-4110-ADFA-626F7CA5907A}" name="שיעור החשיפה צפוי 01.07.24" dataDxfId="92" dataCellStyle="Percent"/>
    <tableColumn id="7" xr3:uid="{CB80500E-F255-4F40-8B9B-0334803A3D71}" name="_x0009_טווח סטייה" dataDxfId="91"/>
    <tableColumn id="8" xr3:uid="{05A79B1A-66B0-4404-9513-2D45F9CA6AFB}" name="_x0009_גבולות שיעור החשיפה הצפויה" dataDxfId="90"/>
    <tableColumn id="9" xr3:uid="{84908618-EEC4-4576-ACB5-5C3BE2A71460}" name="ריק במקור3" dataDxfId="89"/>
    <tableColumn id="10" xr3:uid="{9CAFD574-39B7-4FD6-A22D-CEAAC20241D9}" name="_x0009_מדד ייחוס" dataDxfId="88"/>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772DD76-C1FD-4148-9AB8-025DDD7F0516}" name="TitleRegion1.b139.k145.12" displayName="TitleRegion1.b139.k145.12" ref="B139:K145" totalsRowShown="0" headerRowBorderDxfId="86" tableBorderDxfId="87" totalsRowBorderDxfId="85">
  <autoFilter ref="B139:K145" xr:uid="{E9251A95-6226-454E-B37A-5D51A1E4AA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AEA7E17-77F3-4F1A-A31A-E4CD8DD164D3}" name="אפיק השקעה" dataDxfId="84"/>
    <tableColumn id="2" xr3:uid="{AD3DD303-00EE-4A9F-BDD5-D2C59EB2B74B}" name="מור חיסכון לכל ילד – מסלול שריעה" dataDxfId="83" dataCellStyle="Percent"/>
    <tableColumn id="3" xr3:uid="{7E4909C3-418B-4996-BCC3-9FF0D45175B8}" name="ריק במקור" dataDxfId="82" dataCellStyle="Percent"/>
    <tableColumn id="4" xr3:uid="{937B8624-711F-43E6-9678-95B0452E5707}" name="ריק במקור2" dataDxfId="81" dataCellStyle="Percent"/>
    <tableColumn id="5" xr3:uid="{2755D7B9-A70C-4208-8286-A789BB6714C0}" name="_x0009_שיעור חשיפה צפוי לשנת 2024" dataDxfId="80" dataCellStyle="Percent"/>
    <tableColumn id="6" xr3:uid="{A29DAD3C-BC44-4F08-AA66-7246A47C3EC9}" name="שיעור החשיפה צפוי 01.07.24" dataDxfId="79" dataCellStyle="Percent"/>
    <tableColumn id="7" xr3:uid="{2ED8BB23-804A-4DDE-814D-B52057DC83C5}" name="_x0009_טווח סטייה" dataDxfId="78"/>
    <tableColumn id="8" xr3:uid="{A6DE81EE-08E4-48E5-A783-D4ED8600CA09}" name="_x0009_גבולות שיעור החשיפה הצפויה" dataDxfId="77"/>
    <tableColumn id="9" xr3:uid="{2156F86D-0FF9-42C8-82B6-E29BA351DB04}" name="ריק במקור3" dataDxfId="76"/>
    <tableColumn id="10" xr3:uid="{7E535109-13A3-4A07-816F-2466C3EF5DF9}" name="_x0009_מדד ייחוס" dataDxfId="75"/>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2311673-89FA-401A-8367-1A5EBFF3DA80}" name="TitleRegion1.b5.k11.1" displayName="TitleRegion1.b5.k11.1" ref="B5:K11" totalsRowShown="0" headerRowBorderDxfId="73" tableBorderDxfId="74" totalsRowBorderDxfId="72">
  <autoFilter ref="B5:K11" xr:uid="{713570BB-F83B-47F3-84A1-59536ADB00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CDB01D-950D-40F7-BE48-558B0D05FEF1}" name="אפיק השקעה" dataDxfId="71"/>
    <tableColumn id="2" xr3:uid="{E00089FA-3A06-4678-8091-BF6528151A5D}" name="אלפא מור תגמולים " dataDxfId="70" dataCellStyle="Percent"/>
    <tableColumn id="3" xr3:uid="{918E7773-E435-4369-9EEC-2E720C995569}" name="מור השתלמות " dataDxfId="69" dataCellStyle="Percent"/>
    <tableColumn id="4" xr3:uid="{251231E1-FA57-46B4-81EE-B9F4E9718D92}" name="מור קופת גמל להשקעה" dataDxfId="68" dataCellStyle="Percent"/>
    <tableColumn id="5" xr3:uid="{F3213E26-6327-48C9-AB0C-B05A1E8D0D5C}" name="_x0009_שיעור חשיפה צפוי לשנת 2024" dataDxfId="67" dataCellStyle="Percent"/>
    <tableColumn id="6" xr3:uid="{F7C46A90-32CF-4C18-BDBC-35ED60421EA9}" name="שיעור החשיפה צפוי 01.07.24" dataDxfId="66" dataCellStyle="Percent"/>
    <tableColumn id="7" xr3:uid="{FB65150E-A5D7-4E6B-AD2B-E89D3A355A0F}" name="_x0009_טווח סטייה" dataDxfId="65"/>
    <tableColumn id="8" xr3:uid="{14B4684B-4711-4678-BBF9-03750DC85C11}" name="_x0009_גבולות שיעור החשיפה הצפויה" dataDxfId="64"/>
    <tableColumn id="9" xr3:uid="{4405CB97-D8D5-4FF5-A2C5-AB2B9A27EE41}" name="עמוה1" dataDxfId="63"/>
    <tableColumn id="10" xr3:uid="{9A12111E-90F6-45EC-AD29-4B76A211A312}" name="_x0009_מדד ייחוס" dataDxfId="6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22FBF85-F249-449A-BBE1-4A7921A1EDBC}" name="TitleRegion1.b16.k22.2" displayName="TitleRegion1.b16.k22.2" ref="B16:K22" totalsRowShown="0" headerRowBorderDxfId="60" tableBorderDxfId="61" totalsRowBorderDxfId="59">
  <autoFilter ref="B16:K22" xr:uid="{457CC997-E703-4648-8FFD-7B8D353F3A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50817DD-BCBD-4289-B6AD-80DD3827C551}" name="אפיק השקעה" dataDxfId="58"/>
    <tableColumn id="2" xr3:uid="{C630353F-9CDB-4C28-A3A3-2E3759AD88EE}" name="אלפא מור תגמולים " dataDxfId="57" dataCellStyle="Percent"/>
    <tableColumn id="3" xr3:uid="{9251A82C-726B-49CC-84B6-A44AF7BB34B5}" name="מור השתלמות " dataDxfId="56" dataCellStyle="Percent"/>
    <tableColumn id="4" xr3:uid="{9BBD79C3-C4FD-4DD9-95E3-952C1DA4FA0D}" name="מור קופת גמל להשקעה" dataDxfId="55" dataCellStyle="Percent"/>
    <tableColumn id="5" xr3:uid="{7AA7BC22-32E5-4F86-8C46-43B03417EE72}" name="_x0009_שיעור חשיפה צפוי לשנת 2024" dataDxfId="54" dataCellStyle="Percent"/>
    <tableColumn id="6" xr3:uid="{EF961327-7DF3-4B1D-B8CD-BBBEDC8CFCE4}" name="שיעור החשיפה צפוי 01.07.24" dataDxfId="53" dataCellStyle="Percent"/>
    <tableColumn id="7" xr3:uid="{A3F9508F-528A-4F91-A2AD-FCEB476FDBC2}" name="_x0009_טווח סטייה" dataDxfId="52"/>
    <tableColumn id="8" xr3:uid="{7EBF708B-E429-4D84-A9AC-1A92D31D203D}" name="_x0009_גבולות שיעור החשיפה הצפויה"/>
    <tableColumn id="9" xr3:uid="{4B6ABAF1-F290-4705-B9D5-7F142CE35247}" name="ריק במקור"/>
    <tableColumn id="10" xr3:uid="{5CB36540-DDDB-4B82-A67A-8553ED8B762A}" name="_x0009_מדד ייחוס" dataDxfId="51"/>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97385AD-5EBD-45D7-A67F-56B4DD6A98AA}" name="TitleRegion1.b27.k33.3" displayName="TitleRegion1.b27.k33.3" ref="B27:K33" totalsRowShown="0" headerRowBorderDxfId="49" tableBorderDxfId="50" totalsRowBorderDxfId="48">
  <autoFilter ref="B27:K33" xr:uid="{582D59AC-77B7-406B-9299-887BA5B654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AFD1804-004F-4AB7-B432-BC47ED8F71D6}" name="אפיק השקעה" dataDxfId="47"/>
    <tableColumn id="2" xr3:uid="{D33C527F-FBD3-4D4A-B2A2-0EDFA7A68C0F}" name="אלפא מור תגמולים " dataDxfId="46" dataCellStyle="Percent"/>
    <tableColumn id="3" xr3:uid="{72BA3386-7F27-426D-AD82-806F4304D6AC}" name="מור השתלמות " dataDxfId="45" dataCellStyle="Percent"/>
    <tableColumn id="4" xr3:uid="{7BB38F63-F1B8-4954-8AFC-3A88B0CF748D}" name="מור קופת גמל להשקעה" dataDxfId="44" dataCellStyle="Percent"/>
    <tableColumn id="5" xr3:uid="{F4818316-4B63-4D0F-B2C6-3875E20FD9E3}" name="_x0009_שיעור חשיפה צפוי לשנת 2024" dataDxfId="43" dataCellStyle="Percent"/>
    <tableColumn id="6" xr3:uid="{92C2F015-FA7D-4071-9336-90DDD5689648}" name="שיעור החשיפה צפוי 01.07.24" dataDxfId="42" dataCellStyle="Percent"/>
    <tableColumn id="7" xr3:uid="{EA14EB09-34CB-4424-9ED3-CB6B2137115A}" name="_x0009_טווח סטייה" dataDxfId="41"/>
    <tableColumn id="8" xr3:uid="{A3EC2B91-F257-4F4B-B2DF-E930025836BD}" name="_x0009_גבולות שיעור החשיפה הצפויה"/>
    <tableColumn id="9" xr3:uid="{0780888D-A6D1-4951-98F4-AFE8F8F011E9}" name="ריק במקור"/>
    <tableColumn id="10" xr3:uid="{F1FA1095-D2BD-4C53-99B9-64A386ADE964}" name="_x0009_מדד ייחוס"/>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6B152A-2A8E-4328-94B4-6FDC0BA0CD18}" name="TitleRegion1.b38.k44.4" displayName="TitleRegion1.b38.k44.4" ref="B38:K44" totalsRowShown="0" headerRowBorderDxfId="39" tableBorderDxfId="40" totalsRowBorderDxfId="38">
  <autoFilter ref="B38:K44" xr:uid="{30F033A0-BBF4-4DDA-88B4-FADD5837C6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398FE20-D589-40EB-9CBE-0F3AB6527228}" name="אפיק השקעה" dataDxfId="37"/>
    <tableColumn id="2" xr3:uid="{8D4290A1-F4E2-4A92-B389-6794AAC397EC}" name="אלפא מור תגמולים " dataDxfId="36" dataCellStyle="Percent"/>
    <tableColumn id="3" xr3:uid="{ECCF2B4C-01C0-404C-9FAD-95E3039803C2}" name="מור השתלמות " dataDxfId="35" dataCellStyle="Percent"/>
    <tableColumn id="4" xr3:uid="{AC794858-91B4-4DA4-AE65-CD235F784CD2}" name="מור קופת גמל להשקעה" dataDxfId="34" dataCellStyle="Percent"/>
    <tableColumn id="5" xr3:uid="{904BEB8E-BC98-4B0D-8146-187013B970DC}" name="_x0009_שיעור חשיפה צפוי לשנת 2024" dataDxfId="33" dataCellStyle="Percent"/>
    <tableColumn id="6" xr3:uid="{9D13614D-2C14-4658-A7BE-9F69EAAE55CC}" name="שיעור החשיפה צפוי 01.07.24" dataDxfId="32" dataCellStyle="Percent"/>
    <tableColumn id="7" xr3:uid="{D2495954-F0D7-4699-92CD-88F26FE90CDE}" name="_x0009_טווח סטייה" dataDxfId="31"/>
    <tableColumn id="8" xr3:uid="{A153FB4F-ADB4-4BA2-B719-0A56781450B5}" name="_x0009_גבולות שיעור החשיפה הצפויה" dataDxfId="30"/>
    <tableColumn id="9" xr3:uid="{85D3858A-4E86-4444-99C6-74BB700F6606}" name="ריק במקור" dataDxfId="29"/>
    <tableColumn id="10" xr3:uid="{8276CA45-A4E3-442A-BC12-3358A09EB688}" name="_x0009_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6FC025-6A76-4012-A7FB-0CFCB40D8F71}" name="TitleRegion1.a26.i38.2" displayName="TitleRegion1.a26.i38.2" ref="A26:I38" totalsRowShown="0" headerRowBorderDxfId="240" tableBorderDxfId="241">
  <autoFilter ref="A26:I38" xr:uid="{572A6F5E-4007-4BEC-B4F5-978299D94B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82762E9-8A88-49BF-A6C8-FA5A599680F5}" name="אפיק השקעה " dataDxfId="239"/>
    <tableColumn id="2" xr3:uid="{EC8C6A67-C17D-4531-8860-D11A2FC97B81}" name="שיעור חשיפה צפוי לשנת 2023" dataDxfId="238"/>
    <tableColumn id="3" xr3:uid="{7C1D4063-A37A-4C66-873D-D1EB9E7B705F}" name="שיעור חשיפה  22.11.2023 צפוי" dataDxfId="237"/>
    <tableColumn id="4" xr3:uid="{EDD97814-ADE2-4B45-9DC6-88459020C257}" name="שיעור החשיפה בפועל 30.06.2024" dataDxfId="236"/>
    <tableColumn id="5" xr3:uid="{9AC90A47-FDEC-49CE-8D07-97C6CC27185F}" name="שיעור החשיפה צפוי 2024" dataDxfId="235"/>
    <tableColumn id="6" xr3:uid="{2C9D63CA-A7BA-44B7-A5F4-F467CF1904D9}" name="שיעור החשיפה צפוי 01.07.24" dataDxfId="234"/>
    <tableColumn id="7" xr3:uid="{0A01B7E6-128A-485F-A194-8276D56E0FF8}" name="טווח סטייה" dataDxfId="233"/>
    <tableColumn id="8" xr3:uid="{D7F1C437-0879-4507-8F82-261483795EDC}" name="גבולות שיעור החשיפה הצפויה" dataDxfId="232"/>
    <tableColumn id="9" xr3:uid="{19269C8C-C8D2-48EA-8DA1-630E8344B461}"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3D1736F-4539-4319-BD4F-B7770E578A53}" name="TitleRegion1.b49.k55.5" displayName="TitleRegion1.b49.k55.5" ref="B49:K55" totalsRowShown="0" headerRowBorderDxfId="27" tableBorderDxfId="28" totalsRowBorderDxfId="26">
  <autoFilter ref="B49:K55" xr:uid="{A23000EE-B0DE-4B60-81EF-3A47170CE8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8429D3F-5FC8-45F6-89B6-64E890E86067}" name="אפיק השקעה" dataDxfId="25"/>
    <tableColumn id="2" xr3:uid="{56734665-2F7F-49C5-8489-FF999AC26BA0}" name="אלפא מור תגמולים" dataDxfId="24" dataCellStyle="Percent"/>
    <tableColumn id="3" xr3:uid="{74B899E2-AC41-4EB3-B50E-B1E4E5DFF2DD}" name="מור השתלמות" dataDxfId="23" dataCellStyle="Percent"/>
    <tableColumn id="4" xr3:uid="{875A5DEC-0774-44B9-AEA8-220DF1C8BA5D}" name="מור קופת גמל להשקעה " dataDxfId="22" dataCellStyle="Percent"/>
    <tableColumn id="5" xr3:uid="{D6EC704A-AB06-4FE7-B5A9-D855C9D6BD74}" name="_x0009_שיעור חשיפה צפוי לשנת 2024" dataDxfId="21" dataCellStyle="Percent"/>
    <tableColumn id="6" xr3:uid="{55CBBE99-10D1-41AD-98DA-F2761F37371C}" name="שיעור החשיפה צפוי 01.07.24" dataDxfId="20" dataCellStyle="Percent"/>
    <tableColumn id="7" xr3:uid="{04F587BD-F80B-44BF-8F7D-E91D688FCB5B}" name="_x0009_טווח סטייה" dataDxfId="19"/>
    <tableColumn id="8" xr3:uid="{0B8BC058-D226-4141-87AB-6213FA529E54}" name="_x0009_גבולות שיעור החשיפה הצפויה" dataDxfId="18"/>
    <tableColumn id="9" xr3:uid="{FD26C9D2-C600-47FD-991D-A774E07E0E45}" name="ריק במקור" dataDxfId="17"/>
    <tableColumn id="10" xr3:uid="{111F70D6-B7D6-4898-81F5-5E6410DFBD2C}" name="_x0009_מדד ייחוס" dataDxfId="16"/>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C9FB6EA-B90E-46F3-B759-5E85ED2D9062}" name="TitleRegion1.a26.f38.1" displayName="TitleRegion1.a26.f38.1" ref="A26:F38" totalsRowShown="0" headerRowDxfId="8" headerRowBorderDxfId="14" tableBorderDxfId="15">
  <autoFilter ref="A26:F38" xr:uid="{B38CF215-F01C-4C02-9939-D3BCA537442D}">
    <filterColumn colId="0" hiddenButton="1"/>
    <filterColumn colId="1" hiddenButton="1"/>
    <filterColumn colId="2" hiddenButton="1"/>
    <filterColumn colId="3" hiddenButton="1"/>
    <filterColumn colId="4" hiddenButton="1"/>
    <filterColumn colId="5" hiddenButton="1"/>
  </autoFilter>
  <tableColumns count="6">
    <tableColumn id="1" xr3:uid="{93C41FAC-F38B-44E6-B350-EEAB247A0AE9}" name="אפיק השקעה " dataDxfId="13"/>
    <tableColumn id="2" xr3:uid="{56420063-650C-4953-9EB6-06B56E51F099}" name="שיעור החשיפה בפועל 31.12.2023" dataDxfId="12"/>
    <tableColumn id="3" xr3:uid="{9C2F7606-34AA-4E4F-8721-7C4108C6E520}" name="שיעור החשיפה צפוי 01.07.24" dataDxfId="11"/>
    <tableColumn id="4" xr3:uid="{E9A9FF4E-2E3D-4AF7-A0D1-7C5CFCBA4089}" name="טווח סטייה" dataDxfId="10"/>
    <tableColumn id="5" xr3:uid="{52467C3A-1E18-474D-A442-B00566695197}" name="גבולות שיעור החשיפה הצפוייה" dataDxfId="9"/>
    <tableColumn id="6" xr3:uid="{9E804AEC-6446-4609-AD68-588ECEC2DD6D}" name="מדד ייחוס"/>
  </tableColumns>
  <tableStyleInfo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56661E1-229F-4087-952C-CECD229FDD98}" name="TitleRegion1.a50.f62.2" displayName="TitleRegion1.a50.f62.2" ref="A50:F62" totalsRowShown="0" headerRowDxfId="0" headerRowBorderDxfId="6" tableBorderDxfId="7">
  <autoFilter ref="A50:F62" xr:uid="{3CC7481D-3FD0-4B84-93BE-08AFD23581CF}">
    <filterColumn colId="0" hiddenButton="1"/>
    <filterColumn colId="1" hiddenButton="1"/>
    <filterColumn colId="2" hiddenButton="1"/>
    <filterColumn colId="3" hiddenButton="1"/>
    <filterColumn colId="4" hiddenButton="1"/>
    <filterColumn colId="5" hiddenButton="1"/>
  </autoFilter>
  <tableColumns count="6">
    <tableColumn id="1" xr3:uid="{F2D4652E-A076-4199-8758-ADDEB9AFAB99}" name="אפיק השקעה " dataDxfId="5"/>
    <tableColumn id="2" xr3:uid="{A7E07187-24DE-44DC-9DAA-0BAE26636ECD}" name="שיעור החשיפה בפועל 31.12.2023" dataDxfId="4"/>
    <tableColumn id="3" xr3:uid="{C7836D97-D09F-4C4C-82DD-B801B0DC39B7}" name="שיעור החשיפה צפוי 24.04.24" dataDxfId="3"/>
    <tableColumn id="4" xr3:uid="{E94A6471-715D-4571-B9CB-1800762DE4ED}" name="טווח סטייה" dataDxfId="2"/>
    <tableColumn id="5" xr3:uid="{6A5C835C-F4A4-41E2-AB82-ACE9E47757B9}" name="גבולות שיעור החשיפה הצפוייה" dataDxfId="1"/>
    <tableColumn id="6" xr3:uid="{ACAAF678-25E0-48A9-9627-0F0F92E440C4}"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E9C6CA-06C9-46A8-B87B-B0BF8EECA10F}" name="TitleRegion1.a45.i57.3" displayName="TitleRegion1.a45.i57.3" ref="A45:I57" totalsRowShown="0" headerRowBorderDxfId="230" tableBorderDxfId="231">
  <autoFilter ref="A45:I57" xr:uid="{086CD658-878C-41AE-A5DB-8C46939317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42CD8D7-15A8-4B88-A829-2D50E3C0E3C6}" name="אפיק השקעה " dataDxfId="229"/>
    <tableColumn id="2" xr3:uid="{9EA68A09-1071-4C23-B469-1640BD36E0AD}" name="שיעור חשיפה צפוי לשנת 2023" dataDxfId="228"/>
    <tableColumn id="3" xr3:uid="{54711A9C-9E65-4D87-A4F5-80286BAECDC7}" name="שיעור חשיפה  07.12.2023 צפוי" dataDxfId="227"/>
    <tableColumn id="4" xr3:uid="{743B05FF-787F-47CC-B0B8-282638D2B64E}" name="שיעור החשיפה בפועל 30.06.2024" dataDxfId="226"/>
    <tableColumn id="5" xr3:uid="{1E4823B5-BBBE-436F-B9C3-3FEBB1E589CE}" name="שיעור החשיפה צפוי 2024" dataDxfId="225"/>
    <tableColumn id="6" xr3:uid="{069A6DE3-477A-477A-BDF9-243F85EE4636}" name="שיעור החשיפה צפוי 01.07.24" dataDxfId="224"/>
    <tableColumn id="7" xr3:uid="{07B17F50-53B6-4652-8F54-AF52115E13D7}" name="טווח סטייה" dataDxfId="223"/>
    <tableColumn id="8" xr3:uid="{714F97FE-6FCF-4551-8E41-252162105C08}" name="גבולות שיעור החשיפה הצפויה" dataDxfId="222"/>
    <tableColumn id="9" xr3:uid="{3FFAECD5-3256-4554-9992-96498BD473ED}"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485024-2549-4933-85B8-EA9E2B35AA50}" name="TitleRegion1.a64.i76.4" displayName="TitleRegion1.a64.i76.4" ref="A64:I76" totalsRowShown="0" headerRowBorderDxfId="220" tableBorderDxfId="221">
  <autoFilter ref="A64:I76" xr:uid="{0A9AB9F8-5D4A-4AF5-B5A3-AD7F211105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49C5400-574A-4032-850B-B9F4EFA057CE}" name="אפיק השקעה " dataDxfId="219"/>
    <tableColumn id="2" xr3:uid="{331E25F7-24CF-47EC-848B-9F60AA9F985B}" name="שיעור חשיפה צפוי לשנת 2023" dataDxfId="218"/>
    <tableColumn id="3" xr3:uid="{AEF31A42-BEBE-43D5-A668-803B6AB8DAF4}" name="שיעור חשיפה  22.11.2023 צפוי" dataDxfId="217"/>
    <tableColumn id="4" xr3:uid="{4C3BB26B-D886-47FA-8D0F-1FC9B6ACB36E}" name="שיעור החשיפה בפועל 30.06.2024" dataDxfId="216"/>
    <tableColumn id="5" xr3:uid="{A78E7D28-71EE-4821-BBA8-6BD847FC2041}" name="שיעור החשיפה צפוי 2024" dataDxfId="215"/>
    <tableColumn id="6" xr3:uid="{EB6C30AB-91E9-42EE-8D16-E4C36D4A7807}" name="שיעור החשיפה צפוי 01.07.24" dataDxfId="214"/>
    <tableColumn id="7" xr3:uid="{B8A46FF4-E767-475C-B426-B07F42F972AB}" name="טווח סטייה" dataDxfId="213"/>
    <tableColumn id="8" xr3:uid="{91E7DC22-A98B-4E41-9E38-953E0E53550E}" name="גבולות שיעור החשיפה הצפויה" dataDxfId="212"/>
    <tableColumn id="9" xr3:uid="{1AFC9370-1039-46EC-B3D7-5F9CC65691CB}"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FFF8E4-8716-4C7F-B0C2-385C7FCFC49D}" name="TitleRegion1.b5.k16.2" displayName="TitleRegion1.b5.k16.2" ref="B5:K16" totalsRowShown="0" tableBorderDxfId="211">
  <autoFilter ref="B5:K16" xr:uid="{AA0B67EA-29A2-4903-9225-B7B943623C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42DD64-A672-441B-9E48-9AD97060DA35}" name="אפיק השקעה" dataDxfId="210"/>
    <tableColumn id="2" xr3:uid="{A02D1523-7AF5-4F68-A3D8-DBFB6CB45BE2}" name="אלפא מור תגמולים – מניות" dataDxfId="209" dataCellStyle="Percent"/>
    <tableColumn id="3" xr3:uid="{70850FD3-D654-44D9-8D75-29CD316FD20F}" name="מור השתלמות – מניות" dataDxfId="208" dataCellStyle="Percent"/>
    <tableColumn id="4" xr3:uid="{9A83934D-C9C9-428D-BC34-234D3421F8AB}" name="מור קופת גמל להשקעה – מניות" dataDxfId="207" dataCellStyle="Percent"/>
    <tableColumn id="5" xr3:uid="{AF481FFC-6FFD-4AAB-A4C3-A16E810DB0B4}" name="_x0009_שיעור חשיפה צפוי לשנת 2024" dataDxfId="206" dataCellStyle="Percent"/>
    <tableColumn id="6" xr3:uid="{D980B690-428C-4634-8AB7-A24AAF70C7E5}" name="שיעור החשיפה צפוי 01.07.24" dataDxfId="205" dataCellStyle="Percent"/>
    <tableColumn id="7" xr3:uid="{76FD33BC-E028-4AEC-9D98-4C582A831EED}" name="_x0009_טווח סטייה" dataDxfId="204"/>
    <tableColumn id="8" xr3:uid="{12710458-42D8-43A6-9F91-1CB53400609F}" name="_x0009_גבולות שיעור החשיפה הצפויה" dataDxfId="203"/>
    <tableColumn id="9" xr3:uid="{24976661-D5E9-4A05-8A28-D2D23BAE66DF}" name="ריק במקור" dataDxfId="202"/>
    <tableColumn id="10" xr3:uid="{6EC84010-C985-494C-9688-B4F6743FC858}" name="_x0009_מדד ייחוס" dataDxfId="201"/>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DF103F-541B-45DB-BC05-C6E41CE6DE20}" name="TitleRegion1.b22.k33.3" displayName="TitleRegion1.b22.k33.3" ref="B22:K33" totalsRowShown="0" headerRowBorderDxfId="199" tableBorderDxfId="200" totalsRowBorderDxfId="198">
  <autoFilter ref="B22:K33" xr:uid="{092B71A9-C09C-471C-A8C2-07912F08AA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00B1147-F42E-4C63-8835-08451F9549F1}" name="אפיק השקעה" dataDxfId="197"/>
    <tableColumn id="2" xr3:uid="{1445D2DA-1ACD-448A-9B82-710253F264CE}" name="אלפא מור תגמולים " dataDxfId="196" dataCellStyle="Percent"/>
    <tableColumn id="3" xr3:uid="{4517AC1F-F89A-42DC-A0D3-9A2B0AF220BF}" name="מור קרן השתלמות " dataDxfId="195" dataCellStyle="Percent"/>
    <tableColumn id="4" xr3:uid="{D12E41BF-D3EE-4836-B5A5-ABC231C8CF41}" name="מור גמל להשקעה " dataDxfId="194" dataCellStyle="Percent"/>
    <tableColumn id="5" xr3:uid="{30F29B0C-F66B-45AA-98AD-CE03B3CB1BAF}" name="_x0009_שיעור חשיפה צפוי לשנת 2024" dataDxfId="193" dataCellStyle="Percent"/>
    <tableColumn id="6" xr3:uid="{8CC0D093-6866-4F31-A101-8BDF880F058A}" name="שיעור החשיפה צפוי 01.07.24" dataDxfId="192" dataCellStyle="Percent"/>
    <tableColumn id="7" xr3:uid="{DA9B0E66-22AA-4C65-8F37-1751AC6DDAD2}" name="_x0009_טווח סטייה" dataDxfId="191"/>
    <tableColumn id="8" xr3:uid="{8B4010E6-DDA1-46DC-AFCD-5B55147EB693}" name="_x0009_גבולות שיעור החשיפה הצפויה" dataDxfId="190"/>
    <tableColumn id="9" xr3:uid="{08C0E7BA-9894-4B01-BC10-544A57409EB8}" name="ריק במקור" dataDxfId="189"/>
    <tableColumn id="10" xr3:uid="{1C7A6F0B-D8F8-4985-B856-BC1022FFC0C3}" name="_x0009_מדד ייחוס" dataDxfId="188"/>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9980300-5B87-41DF-BA37-6534342743F7}" name="TitleRegion1.b39.k50.4" displayName="TitleRegion1.b39.k50.4" ref="B39:K50" totalsRowShown="0" headerRowBorderDxfId="186" tableBorderDxfId="187" totalsRowBorderDxfId="185">
  <autoFilter ref="B39:K50" xr:uid="{233472AC-CB8C-41F2-9886-44A9B4C623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95F2A90-DC61-468D-927E-A263A9AAE8BD}" name="אפיק השקעה" dataDxfId="184"/>
    <tableColumn id="2" xr3:uid="{BDF5DF84-A951-4C11-9443-08B5E63A70E7}" name="ריק במקור" dataDxfId="183" dataCellStyle="Percent"/>
    <tableColumn id="3" xr3:uid="{7B7D5825-2EAB-4800-92C6-0091ECA127C4}" name="מור השתלמות" dataDxfId="182" dataCellStyle="Percent"/>
    <tableColumn id="4" xr3:uid="{44AA10EF-48BF-4454-BA79-7753BDB2EC17}" name="מור קופת גמל להשקעה" dataDxfId="181" dataCellStyle="Percent"/>
    <tableColumn id="5" xr3:uid="{A1D0FE6E-6262-4539-BCF1-C882FD6ABBB6}" name="_x0009_שיעור חשיפה צפוי לשנת 2024" dataDxfId="180" dataCellStyle="Percent"/>
    <tableColumn id="6" xr3:uid="{E9D7A11A-3B9D-4613-A552-A1AB2406E271}" name="שיעור החשיפה צפוי 01.07.24" dataDxfId="179" dataCellStyle="Percent"/>
    <tableColumn id="7" xr3:uid="{3D66E2CC-609F-43E6-906C-AF918640F212}" name="_x0009_טווח סטייה" dataDxfId="178"/>
    <tableColumn id="8" xr3:uid="{3C8FE77E-B077-4690-A27B-5334311D86DA}" name="_x0009_גבולות שיעור החשיפה הצפויה" dataDxfId="177"/>
    <tableColumn id="9" xr3:uid="{16AA8B6C-2364-4C43-814C-ED3964BA21D3}" name="ריק במקור2" dataDxfId="176"/>
    <tableColumn id="10" xr3:uid="{DE927804-BBD9-4AF3-8818-012F56F562C2}" name="_x0009_מדד ייחוס" dataDxfId="175"/>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3DBE91A-A4EE-40CF-AEC2-0F01F68451B2}" name="TitleRegion1.b56.k62.5" displayName="TitleRegion1.b56.k62.5" ref="B56:K62" totalsRowShown="0" headerRowBorderDxfId="173" tableBorderDxfId="174" totalsRowBorderDxfId="172">
  <autoFilter ref="B56:K62" xr:uid="{9161A343-EB59-4F14-84FE-B5DEF28129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C869664-127B-4396-9DC2-D02DF761A452}" name="אפיק השקעה" dataDxfId="171"/>
    <tableColumn id="2" xr3:uid="{6863C359-88F6-4BB6-9E2C-0A6DE29E52FA}" name="אלפא מור תגמולים" dataDxfId="170" dataCellStyle="Percent"/>
    <tableColumn id="3" xr3:uid="{D3FB9A86-9EB5-4CE1-B96A-73A4C73882BD}" name="מור השתלמות" dataDxfId="169" dataCellStyle="Percent"/>
    <tableColumn id="4" xr3:uid="{E119CDC9-39D7-40F8-87E4-E9E355B5FB34}" name="מור קופת גמל להשקעה " dataDxfId="168" dataCellStyle="Percent"/>
    <tableColumn id="5" xr3:uid="{6BFEDB3C-C0BD-4C4F-9F18-1FA3903431C1}" name="_x0009_שיעור חשיפה צפוי לשנת 2024" dataDxfId="167" dataCellStyle="Percent"/>
    <tableColumn id="6" xr3:uid="{AF042A0D-9004-4EF5-BC39-72B1FA960398}" name="שיעור החשיפה צפוי 01.07.24" dataDxfId="166" dataCellStyle="Percent"/>
    <tableColumn id="7" xr3:uid="{59364AC9-83A5-4D98-A3D8-FB016691BDB0}" name="_x0009_טווח סטייה" dataDxfId="165"/>
    <tableColumn id="8" xr3:uid="{3465B3C4-749F-47D4-A0C5-440987318AF4}" name="_x0009_גבולות שיעור החשיפה הצפויה"/>
    <tableColumn id="9" xr3:uid="{1DE9B58C-6CBC-4C63-BE81-D3B67D5F9CCA}" name="ריק במקור"/>
    <tableColumn id="10" xr3:uid="{C8FDBA61-0433-4050-AD8B-B00931F13632}" name="_x0009_מדד ייחוס" dataDxfId="164"/>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FE34CE9-13AB-48D8-84DF-C192BE468772}" name="TitleRegion1.b67.k73.6" displayName="TitleRegion1.b67.k73.6" ref="B67:K73" totalsRowShown="0" headerRowBorderDxfId="162" tableBorderDxfId="163" totalsRowBorderDxfId="161">
  <autoFilter ref="B67:K73" xr:uid="{7035E04C-1F9E-4527-8082-B4B56E19DC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15CE397-D0AA-40A5-8345-5AA933BBF198}" name="אפיק השקעה" dataDxfId="160"/>
    <tableColumn id="2" xr3:uid="{9B62D716-6B55-47B7-8CED-62B57A2B55C0}" name="אלפא מור תגמולים" dataDxfId="159" dataCellStyle="Percent"/>
    <tableColumn id="3" xr3:uid="{0F011E89-C89C-4D34-8F7A-5C46AA872D6C}" name="מור השתלמות" dataDxfId="158" dataCellStyle="Percent"/>
    <tableColumn id="4" xr3:uid="{A946E85D-0851-4B9E-BA00-33693F65D584}" name="ריק במקור" dataDxfId="157" dataCellStyle="Percent"/>
    <tableColumn id="5" xr3:uid="{DEFA8494-E0EB-4F93-B779-D7FC4E82D470}" name="_x0009_שיעור חשיפה צפוי לשנת 2024" dataDxfId="156" dataCellStyle="Percent"/>
    <tableColumn id="6" xr3:uid="{9787FD4B-D836-433F-A720-F1656D1A0FA3}" name="שיעור החשיפה צפוי 01.07.24" dataDxfId="155" dataCellStyle="Percent"/>
    <tableColumn id="7" xr3:uid="{6E13B551-D45B-4F0A-9731-6CF1D9276B91}" name="_x0009_טווח סטייה" dataDxfId="154"/>
    <tableColumn id="8" xr3:uid="{18FDFB1D-785E-4A13-BEC1-5B08713A3939}" name="_x0009_גבולות שיעור החשיפה הצפויה" dataDxfId="153"/>
    <tableColumn id="9" xr3:uid="{B4ABB539-597C-4179-ADBB-AE90D6C8E411}" name="ריק במקור2" dataDxfId="152"/>
    <tableColumn id="10" xr3:uid="{283C8088-DE0F-42E6-9934-9AD3FAC1F1AB}" name="_x0009_מדד ייחוס" dataDxfId="15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5" sqref="B5"/>
    </sheetView>
  </sheetViews>
  <sheetFormatPr defaultColWidth="9" defaultRowHeight="14.25" x14ac:dyDescent="0.2"/>
  <cols>
    <col min="1" max="1" width="10.75" style="2" bestFit="1" customWidth="1"/>
    <col min="2" max="2" width="77.375" style="2" customWidth="1"/>
    <col min="3" max="16384" width="9" style="2"/>
  </cols>
  <sheetData>
    <row r="3" spans="1:2" x14ac:dyDescent="0.2">
      <c r="A3" s="23" t="s">
        <v>103</v>
      </c>
    </row>
    <row r="7" spans="1:2" x14ac:dyDescent="0.2">
      <c r="A7" s="190" t="s">
        <v>17</v>
      </c>
      <c r="B7" s="190"/>
    </row>
    <row r="8" spans="1:2" x14ac:dyDescent="0.2">
      <c r="A8" s="20"/>
      <c r="B8" s="20"/>
    </row>
    <row r="9" spans="1:2" x14ac:dyDescent="0.2">
      <c r="A9" s="191" t="s">
        <v>16</v>
      </c>
      <c r="B9" s="191"/>
    </row>
    <row r="10" spans="1:2" x14ac:dyDescent="0.2">
      <c r="A10" s="20"/>
      <c r="B10" s="20"/>
    </row>
    <row r="11" spans="1:2" x14ac:dyDescent="0.2">
      <c r="A11" s="190" t="s">
        <v>18</v>
      </c>
      <c r="B11" s="190"/>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6" t="s">
        <v>66</v>
      </c>
      <c r="B16" s="3"/>
    </row>
    <row r="17" spans="1:2" x14ac:dyDescent="0.2">
      <c r="A17" s="27">
        <v>44923</v>
      </c>
      <c r="B17" s="3" t="s">
        <v>104</v>
      </c>
    </row>
    <row r="18" spans="1:2" x14ac:dyDescent="0.2">
      <c r="A18" s="27">
        <v>44958</v>
      </c>
      <c r="B18" s="3" t="s">
        <v>105</v>
      </c>
    </row>
    <row r="19" spans="1:2" x14ac:dyDescent="0.2">
      <c r="A19" s="27">
        <v>44986</v>
      </c>
      <c r="B19" s="3" t="s">
        <v>108</v>
      </c>
    </row>
    <row r="20" spans="1:2" x14ac:dyDescent="0.2">
      <c r="A20" s="27">
        <v>45383</v>
      </c>
      <c r="B20" s="3" t="s">
        <v>194</v>
      </c>
    </row>
    <row r="21" spans="1:2" x14ac:dyDescent="0.2">
      <c r="A21" s="27">
        <v>45474</v>
      </c>
      <c r="B21" s="3" t="s">
        <v>193</v>
      </c>
    </row>
    <row r="22" spans="1:2" x14ac:dyDescent="0.2">
      <c r="A22" s="27"/>
      <c r="B22" s="3"/>
    </row>
    <row r="23" spans="1:2" x14ac:dyDescent="0.2">
      <c r="A23" s="27"/>
      <c r="B23" s="3"/>
    </row>
    <row r="24" spans="1:2" x14ac:dyDescent="0.2">
      <c r="A24" s="27"/>
      <c r="B24" s="3"/>
    </row>
    <row r="25" spans="1:2" x14ac:dyDescent="0.2">
      <c r="A25" s="27"/>
      <c r="B25" s="3"/>
    </row>
    <row r="26" spans="1:2" x14ac:dyDescent="0.2">
      <c r="A26" s="27"/>
      <c r="B26" s="3"/>
    </row>
    <row r="27" spans="1:2" x14ac:dyDescent="0.2">
      <c r="A27" s="27"/>
      <c r="B27" s="3"/>
    </row>
    <row r="28" spans="1:2" x14ac:dyDescent="0.2">
      <c r="A28" s="27"/>
      <c r="B28" s="3"/>
    </row>
    <row r="29" spans="1:2" x14ac:dyDescent="0.2">
      <c r="A29" s="27"/>
      <c r="B29" s="3"/>
    </row>
    <row r="30" spans="1:2" x14ac:dyDescent="0.2">
      <c r="A30" s="27"/>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6384" width="9" style="11"/>
  </cols>
  <sheetData>
    <row r="1" spans="1:5" x14ac:dyDescent="0.2">
      <c r="A1" s="1"/>
      <c r="B1" s="1"/>
      <c r="C1" s="1"/>
      <c r="D1" s="1"/>
    </row>
    <row r="2" spans="1:5" x14ac:dyDescent="0.2">
      <c r="A2" s="1"/>
      <c r="B2" s="1"/>
      <c r="C2" s="1"/>
      <c r="D2" s="1"/>
    </row>
    <row r="3" spans="1:5" ht="53.25" customHeight="1" x14ac:dyDescent="0.2">
      <c r="A3" s="192" t="s">
        <v>94</v>
      </c>
      <c r="B3" s="192"/>
      <c r="C3" s="192"/>
      <c r="D3" s="37"/>
    </row>
    <row r="4" spans="1:5" x14ac:dyDescent="0.2">
      <c r="A4" s="1"/>
      <c r="B4" s="1"/>
      <c r="C4" s="1"/>
      <c r="D4" s="1"/>
    </row>
    <row r="5" spans="1:5" x14ac:dyDescent="0.2">
      <c r="A5" s="1"/>
      <c r="B5" s="1"/>
      <c r="C5" s="1"/>
      <c r="D5" s="1"/>
    </row>
    <row r="6" spans="1:5" x14ac:dyDescent="0.2">
      <c r="A6" s="12" t="s">
        <v>42</v>
      </c>
      <c r="B6" s="12" t="s">
        <v>19</v>
      </c>
      <c r="C6" s="12" t="s">
        <v>20</v>
      </c>
      <c r="D6" s="58" t="s">
        <v>21</v>
      </c>
      <c r="E6" s="64" t="s">
        <v>113</v>
      </c>
    </row>
    <row r="7" spans="1:5" ht="83.25" customHeight="1" x14ac:dyDescent="0.2">
      <c r="A7" s="12" t="s">
        <v>22</v>
      </c>
      <c r="B7" s="14" t="s">
        <v>23</v>
      </c>
      <c r="C7" s="12" t="s">
        <v>62</v>
      </c>
      <c r="D7" s="59" t="s">
        <v>81</v>
      </c>
      <c r="E7" s="69" t="s">
        <v>115</v>
      </c>
    </row>
    <row r="8" spans="1:5" ht="180.75" customHeight="1" x14ac:dyDescent="0.2">
      <c r="A8" s="12" t="s">
        <v>65</v>
      </c>
      <c r="B8" s="14" t="s">
        <v>63</v>
      </c>
      <c r="C8" s="25" t="s">
        <v>64</v>
      </c>
      <c r="D8" s="60" t="s">
        <v>82</v>
      </c>
      <c r="E8" s="69" t="s">
        <v>116</v>
      </c>
    </row>
    <row r="9" spans="1:5" ht="93.75" customHeight="1" x14ac:dyDescent="0.2">
      <c r="A9" s="12" t="s">
        <v>24</v>
      </c>
      <c r="B9" s="14" t="s">
        <v>25</v>
      </c>
      <c r="C9" s="12" t="s">
        <v>43</v>
      </c>
      <c r="D9" s="61" t="s">
        <v>26</v>
      </c>
      <c r="E9" s="70">
        <v>1E-3</v>
      </c>
    </row>
    <row r="10" spans="1:5" ht="71.25" x14ac:dyDescent="0.2">
      <c r="A10" s="12" t="s">
        <v>27</v>
      </c>
      <c r="B10" s="14" t="s">
        <v>28</v>
      </c>
      <c r="C10" s="12" t="s">
        <v>44</v>
      </c>
      <c r="D10" s="61" t="s">
        <v>29</v>
      </c>
      <c r="E10" s="70">
        <v>1E-3</v>
      </c>
    </row>
    <row r="11" spans="1:5" ht="87.75" customHeight="1" x14ac:dyDescent="0.2">
      <c r="A11" s="12" t="s">
        <v>30</v>
      </c>
      <c r="B11" s="14" t="s">
        <v>31</v>
      </c>
      <c r="C11" s="12" t="s">
        <v>45</v>
      </c>
      <c r="D11" s="61" t="s">
        <v>32</v>
      </c>
      <c r="E11" s="70">
        <v>1E-3</v>
      </c>
    </row>
    <row r="12" spans="1:5" ht="92.25" customHeight="1" x14ac:dyDescent="0.2">
      <c r="A12" s="12" t="s">
        <v>33</v>
      </c>
      <c r="B12" s="14" t="s">
        <v>34</v>
      </c>
      <c r="C12" s="12" t="s">
        <v>35</v>
      </c>
      <c r="D12" s="61" t="s">
        <v>36</v>
      </c>
      <c r="E12" s="69" t="s">
        <v>117</v>
      </c>
    </row>
    <row r="13" spans="1:5" ht="90.75" customHeight="1" x14ac:dyDescent="0.2">
      <c r="A13" s="13" t="s">
        <v>48</v>
      </c>
      <c r="B13" s="14" t="s">
        <v>58</v>
      </c>
      <c r="C13" s="13" t="s">
        <v>46</v>
      </c>
      <c r="D13" s="61" t="s">
        <v>37</v>
      </c>
      <c r="E13" s="70">
        <v>1E-3</v>
      </c>
    </row>
    <row r="14" spans="1:5" ht="42.75" x14ac:dyDescent="0.2">
      <c r="A14" s="13" t="s">
        <v>38</v>
      </c>
      <c r="B14" s="14" t="s">
        <v>57</v>
      </c>
      <c r="C14" s="13" t="s">
        <v>39</v>
      </c>
      <c r="D14" s="61" t="s">
        <v>40</v>
      </c>
      <c r="E14" s="70">
        <v>1E-3</v>
      </c>
    </row>
    <row r="15" spans="1:5" ht="93.75" customHeight="1" x14ac:dyDescent="0.2">
      <c r="A15" s="13" t="s">
        <v>41</v>
      </c>
      <c r="B15" s="14" t="s">
        <v>59</v>
      </c>
      <c r="C15" s="13" t="s">
        <v>47</v>
      </c>
      <c r="D15" s="62" t="s">
        <v>111</v>
      </c>
      <c r="E15" s="69" t="s">
        <v>118</v>
      </c>
    </row>
    <row r="16" spans="1:5" ht="177" customHeight="1" x14ac:dyDescent="0.2">
      <c r="A16" s="13" t="s">
        <v>96</v>
      </c>
      <c r="B16" s="14" t="s">
        <v>97</v>
      </c>
      <c r="C16" s="56" t="s">
        <v>98</v>
      </c>
      <c r="D16" s="73" t="s">
        <v>124</v>
      </c>
      <c r="E16" s="70">
        <v>1.5E-3</v>
      </c>
    </row>
    <row r="17" spans="1:5" ht="136.15" customHeight="1" x14ac:dyDescent="0.2">
      <c r="A17" s="13" t="s">
        <v>99</v>
      </c>
      <c r="B17" s="14" t="s">
        <v>100</v>
      </c>
      <c r="C17" s="13" t="s">
        <v>101</v>
      </c>
      <c r="D17" s="63" t="s">
        <v>102</v>
      </c>
      <c r="E17" s="70">
        <v>1.5E-3</v>
      </c>
    </row>
    <row r="18" spans="1:5" s="24" customFormat="1" ht="85.5" x14ac:dyDescent="0.25">
      <c r="A18" s="12" t="s">
        <v>122</v>
      </c>
      <c r="B18" s="14" t="s">
        <v>119</v>
      </c>
      <c r="C18" s="12" t="s">
        <v>120</v>
      </c>
      <c r="D18" s="59" t="s">
        <v>121</v>
      </c>
      <c r="E18" s="71">
        <v>2.5000000000000001E-3</v>
      </c>
    </row>
    <row r="20" spans="1:5" x14ac:dyDescent="0.2">
      <c r="A20" s="193" t="s">
        <v>55</v>
      </c>
      <c r="B20" s="193"/>
      <c r="C20" s="193"/>
      <c r="D20" s="193"/>
    </row>
    <row r="21" spans="1:5" ht="14.25" customHeight="1" x14ac:dyDescent="0.2">
      <c r="A21" s="194" t="s">
        <v>56</v>
      </c>
      <c r="B21" s="194"/>
      <c r="C21" s="194"/>
      <c r="D21" s="194"/>
    </row>
    <row r="22" spans="1:5" x14ac:dyDescent="0.2">
      <c r="A22" s="194"/>
      <c r="B22" s="194"/>
      <c r="C22" s="194"/>
      <c r="D22" s="194"/>
    </row>
    <row r="23" spans="1:5" x14ac:dyDescent="0.2">
      <c r="A23" s="194"/>
      <c r="B23" s="194"/>
      <c r="C23" s="194"/>
      <c r="D23" s="194"/>
    </row>
    <row r="24" spans="1:5" x14ac:dyDescent="0.2">
      <c r="A24" s="194"/>
      <c r="B24" s="194"/>
      <c r="C24" s="194"/>
      <c r="D24" s="194"/>
    </row>
    <row r="25" spans="1:5" x14ac:dyDescent="0.2">
      <c r="A25" s="194"/>
      <c r="B25" s="194"/>
      <c r="C25" s="194"/>
      <c r="D25" s="194"/>
    </row>
    <row r="26" spans="1:5" x14ac:dyDescent="0.2">
      <c r="A26" s="194"/>
      <c r="B26" s="194"/>
      <c r="C26" s="194"/>
      <c r="D26" s="194"/>
    </row>
    <row r="27" spans="1:5" x14ac:dyDescent="0.2">
      <c r="A27" s="194"/>
      <c r="B27" s="194"/>
      <c r="C27" s="194"/>
      <c r="D27" s="194"/>
    </row>
    <row r="28" spans="1:5" x14ac:dyDescent="0.2">
      <c r="A28" s="194"/>
      <c r="B28" s="194"/>
      <c r="C28" s="194"/>
      <c r="D28" s="194"/>
    </row>
    <row r="29" spans="1:5" x14ac:dyDescent="0.2">
      <c r="A29" s="194"/>
      <c r="B29" s="194"/>
      <c r="C29" s="194"/>
      <c r="D29" s="194"/>
    </row>
    <row r="30" spans="1:5" x14ac:dyDescent="0.2">
      <c r="A30" s="194"/>
      <c r="B30" s="194"/>
      <c r="C30" s="194"/>
      <c r="D30" s="194"/>
    </row>
    <row r="31" spans="1:5" x14ac:dyDescent="0.2">
      <c r="A31" s="194"/>
      <c r="B31" s="194"/>
      <c r="C31" s="194"/>
      <c r="D31" s="194"/>
    </row>
    <row r="32" spans="1:5" x14ac:dyDescent="0.2">
      <c r="A32" s="194"/>
      <c r="B32" s="194"/>
      <c r="C32" s="194"/>
      <c r="D32" s="194"/>
    </row>
    <row r="33" spans="1:4" x14ac:dyDescent="0.2">
      <c r="A33" s="194"/>
      <c r="B33" s="194"/>
      <c r="C33" s="194"/>
      <c r="D33" s="194"/>
    </row>
    <row r="34" spans="1:4" x14ac:dyDescent="0.2">
      <c r="A34" s="194"/>
      <c r="B34" s="194"/>
      <c r="C34" s="194"/>
      <c r="D34" s="194"/>
    </row>
    <row r="35" spans="1:4" x14ac:dyDescent="0.2">
      <c r="A35" s="194"/>
      <c r="B35" s="194"/>
      <c r="C35" s="194"/>
      <c r="D35" s="194"/>
    </row>
    <row r="36" spans="1:4" x14ac:dyDescent="0.2">
      <c r="A36" s="194"/>
      <c r="B36" s="194"/>
      <c r="C36" s="194"/>
      <c r="D36" s="194"/>
    </row>
    <row r="37" spans="1:4" x14ac:dyDescent="0.2">
      <c r="A37" s="194"/>
      <c r="B37" s="194"/>
      <c r="C37" s="194"/>
      <c r="D37" s="19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00"/>
  <sheetViews>
    <sheetView rightToLeft="1" zoomScale="85" zoomScaleNormal="85" workbookViewId="0">
      <selection activeCell="A65" sqref="A65:I76"/>
    </sheetView>
  </sheetViews>
  <sheetFormatPr defaultColWidth="9" defaultRowHeight="14.25" x14ac:dyDescent="0.2"/>
  <cols>
    <col min="1" max="1" width="25" style="1" customWidth="1"/>
    <col min="2" max="2" width="25" style="1" hidden="1" customWidth="1"/>
    <col min="3" max="4" width="18.625" style="41" hidden="1" customWidth="1"/>
    <col min="5" max="5" width="18.625" style="1" hidden="1" customWidth="1"/>
    <col min="6" max="6" width="28.625" style="4" customWidth="1"/>
    <col min="7" max="7" width="21.875" style="4" customWidth="1"/>
    <col min="8" max="8" width="30.25" style="1" customWidth="1"/>
    <col min="9" max="9" width="24.375" style="95" customWidth="1"/>
    <col min="10" max="16384" width="9" style="1"/>
  </cols>
  <sheetData>
    <row r="1" spans="1:9" x14ac:dyDescent="0.2">
      <c r="C1" s="1"/>
      <c r="D1" s="1"/>
    </row>
    <row r="2" spans="1:9" x14ac:dyDescent="0.2">
      <c r="C2" s="1"/>
      <c r="D2" s="1"/>
    </row>
    <row r="3" spans="1:9" ht="51.75" customHeight="1" x14ac:dyDescent="0.25">
      <c r="A3" s="200" t="s">
        <v>156</v>
      </c>
      <c r="B3" s="200"/>
      <c r="C3" s="200"/>
      <c r="D3" s="200"/>
      <c r="E3" s="200"/>
      <c r="F3" s="200"/>
      <c r="G3" s="200"/>
      <c r="H3" s="200"/>
      <c r="I3" s="172"/>
    </row>
    <row r="4" spans="1:9" x14ac:dyDescent="0.2">
      <c r="C4" s="1"/>
      <c r="D4" s="1"/>
    </row>
    <row r="5" spans="1:9" x14ac:dyDescent="0.2">
      <c r="C5" s="1"/>
      <c r="D5" s="1"/>
    </row>
    <row r="6" spans="1:9" x14ac:dyDescent="0.2">
      <c r="A6" s="5" t="s">
        <v>0</v>
      </c>
      <c r="B6" s="5"/>
      <c r="C6" s="40"/>
      <c r="D6" s="40"/>
      <c r="E6" s="6"/>
      <c r="F6" s="33" t="s">
        <v>1</v>
      </c>
      <c r="G6" s="7"/>
      <c r="H6" s="6"/>
    </row>
    <row r="8" spans="1:9" ht="28.5" x14ac:dyDescent="0.2">
      <c r="A8" s="232" t="s">
        <v>2</v>
      </c>
      <c r="B8" s="181" t="s">
        <v>93</v>
      </c>
      <c r="C8" s="181" t="s">
        <v>154</v>
      </c>
      <c r="D8" s="233" t="s">
        <v>229</v>
      </c>
      <c r="E8" s="233" t="s">
        <v>157</v>
      </c>
      <c r="F8" s="233" t="s">
        <v>228</v>
      </c>
      <c r="G8" s="181" t="s">
        <v>3</v>
      </c>
      <c r="H8" s="181" t="s">
        <v>86</v>
      </c>
      <c r="I8" s="230" t="s">
        <v>4</v>
      </c>
    </row>
    <row r="9" spans="1:9" ht="30.75" customHeight="1" x14ac:dyDescent="0.2">
      <c r="A9" s="225" t="s">
        <v>5</v>
      </c>
      <c r="B9" s="184">
        <v>0.28000000000000003</v>
      </c>
      <c r="C9" s="186">
        <v>0.3</v>
      </c>
      <c r="D9" s="186">
        <v>0.2382</v>
      </c>
      <c r="E9" s="186">
        <v>0.25</v>
      </c>
      <c r="F9" s="186">
        <v>0.25</v>
      </c>
      <c r="G9" s="49" t="s">
        <v>6</v>
      </c>
      <c r="H9" s="51" t="s">
        <v>153</v>
      </c>
      <c r="I9" s="228" t="s">
        <v>73</v>
      </c>
    </row>
    <row r="10" spans="1:9" ht="28.5" customHeight="1" x14ac:dyDescent="0.2">
      <c r="A10" s="225" t="s">
        <v>7</v>
      </c>
      <c r="B10" s="90">
        <v>0.2</v>
      </c>
      <c r="C10" s="186">
        <v>0.2</v>
      </c>
      <c r="D10" s="186">
        <v>0.18659999999999999</v>
      </c>
      <c r="E10" s="186">
        <v>0.2</v>
      </c>
      <c r="F10" s="186">
        <v>0.2</v>
      </c>
      <c r="G10" s="49" t="s">
        <v>8</v>
      </c>
      <c r="H10" s="51" t="s">
        <v>15</v>
      </c>
      <c r="I10" s="228" t="s">
        <v>74</v>
      </c>
    </row>
    <row r="11" spans="1:9" ht="33" customHeight="1" x14ac:dyDescent="0.2">
      <c r="A11" s="225" t="s">
        <v>9</v>
      </c>
      <c r="B11" s="184">
        <v>0.56999999999999995</v>
      </c>
      <c r="C11" s="182">
        <v>0.56999999999999995</v>
      </c>
      <c r="D11" s="185">
        <v>0.62090000000000001</v>
      </c>
      <c r="E11" s="182">
        <v>0.59499999999999997</v>
      </c>
      <c r="F11" s="182">
        <v>0.59499999999999997</v>
      </c>
      <c r="G11" s="180" t="s">
        <v>8</v>
      </c>
      <c r="H11" s="179" t="s">
        <v>90</v>
      </c>
      <c r="I11" s="229" t="s">
        <v>75</v>
      </c>
    </row>
    <row r="12" spans="1:9" ht="30.75" customHeight="1" x14ac:dyDescent="0.2">
      <c r="A12" s="225" t="s">
        <v>60</v>
      </c>
      <c r="B12" s="238" t="s">
        <v>203</v>
      </c>
      <c r="C12" s="239" t="s">
        <v>203</v>
      </c>
      <c r="D12" s="240" t="s">
        <v>203</v>
      </c>
      <c r="E12" s="239" t="s">
        <v>203</v>
      </c>
      <c r="F12" s="239" t="s">
        <v>203</v>
      </c>
      <c r="G12" s="241" t="s">
        <v>203</v>
      </c>
      <c r="H12" s="239" t="s">
        <v>203</v>
      </c>
      <c r="I12" s="242" t="s">
        <v>203</v>
      </c>
    </row>
    <row r="13" spans="1:9" ht="36" customHeight="1" x14ac:dyDescent="0.2">
      <c r="A13" s="226" t="s">
        <v>67</v>
      </c>
      <c r="B13" s="83">
        <v>0.05</v>
      </c>
      <c r="C13" s="186">
        <v>0.05</v>
      </c>
      <c r="D13" s="186">
        <v>9.2600000000000002E-2</v>
      </c>
      <c r="E13" s="186">
        <v>0.05</v>
      </c>
      <c r="F13" s="186">
        <v>0.05</v>
      </c>
      <c r="G13" s="52" t="s">
        <v>6</v>
      </c>
      <c r="H13" s="50" t="s">
        <v>72</v>
      </c>
      <c r="I13" s="228" t="s">
        <v>76</v>
      </c>
    </row>
    <row r="14" spans="1:9" ht="29.25" customHeight="1" x14ac:dyDescent="0.2">
      <c r="A14" s="226" t="s">
        <v>68</v>
      </c>
      <c r="B14" s="55">
        <v>7.0000000000000007E-2</v>
      </c>
      <c r="C14" s="186">
        <v>7.0000000000000007E-2</v>
      </c>
      <c r="D14" s="186">
        <v>4.3659999999999997E-2</v>
      </c>
      <c r="E14" s="186">
        <v>7.0000000000000007E-2</v>
      </c>
      <c r="F14" s="186">
        <v>7.0000000000000007E-2</v>
      </c>
      <c r="G14" s="52" t="s">
        <v>6</v>
      </c>
      <c r="H14" s="50" t="s">
        <v>106</v>
      </c>
      <c r="I14" s="228" t="s">
        <v>77</v>
      </c>
    </row>
    <row r="15" spans="1:9" ht="27.75" customHeight="1" x14ac:dyDescent="0.2">
      <c r="A15" s="226" t="s">
        <v>69</v>
      </c>
      <c r="B15" s="83">
        <v>0.05</v>
      </c>
      <c r="C15" s="186">
        <v>0.05</v>
      </c>
      <c r="D15" s="186">
        <v>6.7999999999999996E-3</v>
      </c>
      <c r="E15" s="186">
        <v>0.05</v>
      </c>
      <c r="F15" s="186">
        <v>0.05</v>
      </c>
      <c r="G15" s="52" t="s">
        <v>6</v>
      </c>
      <c r="H15" s="50" t="s">
        <v>72</v>
      </c>
      <c r="I15" s="228" t="s">
        <v>78</v>
      </c>
    </row>
    <row r="16" spans="1:9" ht="23.25" customHeight="1" x14ac:dyDescent="0.2">
      <c r="A16" s="226" t="s">
        <v>107</v>
      </c>
      <c r="B16" s="83">
        <v>0.05</v>
      </c>
      <c r="C16" s="186">
        <v>0.05</v>
      </c>
      <c r="D16" s="186">
        <v>2.1299999999999999E-2</v>
      </c>
      <c r="E16" s="186">
        <v>0.05</v>
      </c>
      <c r="F16" s="186">
        <v>0.05</v>
      </c>
      <c r="G16" s="52" t="s">
        <v>6</v>
      </c>
      <c r="H16" s="50" t="s">
        <v>72</v>
      </c>
      <c r="I16" s="228" t="s">
        <v>78</v>
      </c>
    </row>
    <row r="17" spans="1:9" ht="21.75" customHeight="1" x14ac:dyDescent="0.2">
      <c r="A17" s="226" t="s">
        <v>70</v>
      </c>
      <c r="B17" s="83">
        <v>0.15</v>
      </c>
      <c r="C17" s="186">
        <v>0.13500000000000001</v>
      </c>
      <c r="D17" s="186">
        <v>0.192</v>
      </c>
      <c r="E17" s="186">
        <v>0.15</v>
      </c>
      <c r="F17" s="186">
        <v>0.15</v>
      </c>
      <c r="G17" s="49" t="s">
        <v>6</v>
      </c>
      <c r="H17" s="50" t="s">
        <v>126</v>
      </c>
      <c r="I17" s="231" t="s">
        <v>78</v>
      </c>
    </row>
    <row r="18" spans="1:9" ht="22.5" customHeight="1" x14ac:dyDescent="0.2">
      <c r="A18" s="226" t="s">
        <v>71</v>
      </c>
      <c r="B18" s="83">
        <v>0.05</v>
      </c>
      <c r="C18" s="186">
        <v>0.05</v>
      </c>
      <c r="D18" s="186">
        <v>4.5600000000000002E-2</v>
      </c>
      <c r="E18" s="186">
        <v>0.05</v>
      </c>
      <c r="F18" s="186">
        <v>0.05</v>
      </c>
      <c r="G18" s="49" t="s">
        <v>6</v>
      </c>
      <c r="H18" s="53" t="s">
        <v>72</v>
      </c>
      <c r="I18" s="243" t="s">
        <v>203</v>
      </c>
    </row>
    <row r="19" spans="1:9" ht="21" customHeight="1" x14ac:dyDescent="0.2">
      <c r="A19" s="227" t="s">
        <v>10</v>
      </c>
      <c r="B19" s="83">
        <f>SUM(B9:B18)</f>
        <v>1.4700000000000002</v>
      </c>
      <c r="C19" s="72">
        <f>SUM(C9:C18)</f>
        <v>1.4750000000000001</v>
      </c>
      <c r="D19" s="72">
        <f>SUM(D9:D18)</f>
        <v>1.4476600000000002</v>
      </c>
      <c r="E19" s="72">
        <f>SUM(E9:E18)</f>
        <v>1.4650000000000001</v>
      </c>
      <c r="F19" s="72">
        <f>SUM(F9:F18)</f>
        <v>1.4650000000000001</v>
      </c>
      <c r="G19" s="244" t="s">
        <v>203</v>
      </c>
      <c r="H19" s="244" t="s">
        <v>203</v>
      </c>
      <c r="I19" s="245" t="s">
        <v>203</v>
      </c>
    </row>
    <row r="20" spans="1:9" ht="21" customHeight="1" x14ac:dyDescent="0.2">
      <c r="A20" s="234" t="s">
        <v>11</v>
      </c>
      <c r="B20" s="235">
        <v>0.2</v>
      </c>
      <c r="C20" s="236">
        <v>0.22</v>
      </c>
      <c r="D20" s="236">
        <v>0.2722</v>
      </c>
      <c r="E20" s="236">
        <v>0.22</v>
      </c>
      <c r="F20" s="236">
        <v>0.22</v>
      </c>
      <c r="G20" s="180" t="s">
        <v>8</v>
      </c>
      <c r="H20" s="237" t="s">
        <v>123</v>
      </c>
      <c r="I20" s="229" t="s">
        <v>79</v>
      </c>
    </row>
    <row r="21" spans="1:9" ht="28.5" hidden="1" x14ac:dyDescent="0.2">
      <c r="A21" s="48" t="s">
        <v>112</v>
      </c>
      <c r="B21" s="198">
        <v>2.8E-3</v>
      </c>
      <c r="C21" s="199"/>
      <c r="D21" s="199"/>
      <c r="E21" s="199"/>
      <c r="F21" s="199"/>
      <c r="G21" s="199"/>
      <c r="H21" s="199"/>
    </row>
    <row r="22" spans="1:9" ht="28.5" hidden="1" x14ac:dyDescent="0.2">
      <c r="A22" s="48" t="s">
        <v>187</v>
      </c>
      <c r="B22" s="135"/>
      <c r="C22" s="136"/>
      <c r="D22" s="135">
        <v>2.3999999999999998E-3</v>
      </c>
      <c r="E22" s="136"/>
      <c r="F22" s="135">
        <f>D22</f>
        <v>2.3999999999999998E-3</v>
      </c>
      <c r="G22" s="136"/>
      <c r="H22" s="136"/>
    </row>
    <row r="23" spans="1:9" x14ac:dyDescent="0.2">
      <c r="G23" s="32"/>
    </row>
    <row r="24" spans="1:9" x14ac:dyDescent="0.2">
      <c r="A24" s="9" t="s">
        <v>12</v>
      </c>
      <c r="B24" s="9"/>
      <c r="C24" s="42"/>
      <c r="D24" s="42"/>
      <c r="E24" s="10"/>
      <c r="F24" s="177" t="s">
        <v>92</v>
      </c>
      <c r="G24" s="33"/>
      <c r="H24" s="34"/>
    </row>
    <row r="25" spans="1:9" x14ac:dyDescent="0.2">
      <c r="C25" s="43"/>
      <c r="F25" s="32"/>
      <c r="G25" s="32"/>
      <c r="H25" s="31"/>
    </row>
    <row r="26" spans="1:9" ht="37.5" customHeight="1" x14ac:dyDescent="0.2">
      <c r="A26" s="232" t="s">
        <v>2</v>
      </c>
      <c r="B26" s="181" t="s">
        <v>93</v>
      </c>
      <c r="C26" s="181" t="s">
        <v>154</v>
      </c>
      <c r="D26" s="233" t="s">
        <v>229</v>
      </c>
      <c r="E26" s="233" t="s">
        <v>157</v>
      </c>
      <c r="F26" s="233" t="s">
        <v>228</v>
      </c>
      <c r="G26" s="181" t="s">
        <v>3</v>
      </c>
      <c r="H26" s="181" t="s">
        <v>86</v>
      </c>
      <c r="I26" s="230" t="s">
        <v>4</v>
      </c>
    </row>
    <row r="27" spans="1:9" ht="23.25" customHeight="1" x14ac:dyDescent="0.2">
      <c r="A27" s="225" t="s">
        <v>5</v>
      </c>
      <c r="B27" s="184">
        <v>0.2</v>
      </c>
      <c r="C27" s="186">
        <v>0.28999999999999998</v>
      </c>
      <c r="D27" s="54">
        <v>0.21790000000000001</v>
      </c>
      <c r="E27" s="186">
        <v>0.24</v>
      </c>
      <c r="F27" s="186">
        <v>0.24</v>
      </c>
      <c r="G27" s="49" t="s">
        <v>6</v>
      </c>
      <c r="H27" s="51" t="s">
        <v>159</v>
      </c>
      <c r="I27" s="228" t="s">
        <v>73</v>
      </c>
    </row>
    <row r="28" spans="1:9" ht="15.75" customHeight="1" x14ac:dyDescent="0.2">
      <c r="A28" s="225" t="s">
        <v>7</v>
      </c>
      <c r="B28" s="184">
        <v>0.21</v>
      </c>
      <c r="C28" s="186">
        <v>0.23</v>
      </c>
      <c r="D28" s="54">
        <v>0.2571</v>
      </c>
      <c r="E28" s="186">
        <v>0.23</v>
      </c>
      <c r="F28" s="186">
        <v>0.23</v>
      </c>
      <c r="G28" s="49" t="s">
        <v>8</v>
      </c>
      <c r="H28" s="51" t="s">
        <v>147</v>
      </c>
      <c r="I28" s="228" t="s">
        <v>74</v>
      </c>
    </row>
    <row r="29" spans="1:9" ht="31.5" customHeight="1" x14ac:dyDescent="0.2">
      <c r="A29" s="225" t="s">
        <v>9</v>
      </c>
      <c r="B29" s="186">
        <v>0.46</v>
      </c>
      <c r="C29" s="186">
        <v>0.46</v>
      </c>
      <c r="D29" s="186">
        <v>0.4698</v>
      </c>
      <c r="E29" s="182">
        <v>0.46</v>
      </c>
      <c r="F29" s="182">
        <v>0.46</v>
      </c>
      <c r="G29" s="180" t="s">
        <v>8</v>
      </c>
      <c r="H29" s="179" t="s">
        <v>91</v>
      </c>
      <c r="I29" s="229" t="s">
        <v>75</v>
      </c>
    </row>
    <row r="30" spans="1:9" ht="73.5" customHeight="1" x14ac:dyDescent="0.2">
      <c r="A30" s="225" t="s">
        <v>60</v>
      </c>
      <c r="B30" s="238" t="s">
        <v>203</v>
      </c>
      <c r="C30" s="238" t="s">
        <v>203</v>
      </c>
      <c r="D30" s="238" t="s">
        <v>203</v>
      </c>
      <c r="E30" s="239" t="s">
        <v>203</v>
      </c>
      <c r="F30" s="239" t="s">
        <v>203</v>
      </c>
      <c r="G30" s="241" t="s">
        <v>203</v>
      </c>
      <c r="H30" s="239" t="s">
        <v>203</v>
      </c>
      <c r="I30" s="242" t="s">
        <v>203</v>
      </c>
    </row>
    <row r="31" spans="1:9" ht="35.25" customHeight="1" x14ac:dyDescent="0.2">
      <c r="A31" s="226" t="s">
        <v>67</v>
      </c>
      <c r="B31" s="83">
        <v>0.05</v>
      </c>
      <c r="C31" s="186">
        <v>0.1</v>
      </c>
      <c r="D31" s="54">
        <v>0.1003</v>
      </c>
      <c r="E31" s="186">
        <v>0.1</v>
      </c>
      <c r="F31" s="186">
        <v>0.1</v>
      </c>
      <c r="G31" s="52" t="s">
        <v>6</v>
      </c>
      <c r="H31" s="50" t="s">
        <v>109</v>
      </c>
      <c r="I31" s="228" t="s">
        <v>76</v>
      </c>
    </row>
    <row r="32" spans="1:9" ht="24" customHeight="1" x14ac:dyDescent="0.2">
      <c r="A32" s="226" t="s">
        <v>68</v>
      </c>
      <c r="B32" s="55">
        <v>7.0000000000000007E-2</v>
      </c>
      <c r="C32" s="186">
        <v>7.0000000000000007E-2</v>
      </c>
      <c r="D32" s="54">
        <v>4.9399999999999999E-2</v>
      </c>
      <c r="E32" s="186">
        <v>7.0000000000000007E-2</v>
      </c>
      <c r="F32" s="186">
        <v>7.0000000000000007E-2</v>
      </c>
      <c r="G32" s="52" t="s">
        <v>6</v>
      </c>
      <c r="H32" s="50" t="s">
        <v>106</v>
      </c>
      <c r="I32" s="228" t="s">
        <v>77</v>
      </c>
    </row>
    <row r="33" spans="1:9" ht="24" customHeight="1" x14ac:dyDescent="0.2">
      <c r="A33" s="226" t="s">
        <v>69</v>
      </c>
      <c r="B33" s="83">
        <v>0.05</v>
      </c>
      <c r="C33" s="186">
        <v>0.05</v>
      </c>
      <c r="D33" s="54">
        <v>3.8800000000000001E-2</v>
      </c>
      <c r="E33" s="186">
        <v>0.05</v>
      </c>
      <c r="F33" s="186">
        <v>0.05</v>
      </c>
      <c r="G33" s="52" t="s">
        <v>6</v>
      </c>
      <c r="H33" s="50" t="s">
        <v>72</v>
      </c>
      <c r="I33" s="228" t="s">
        <v>78</v>
      </c>
    </row>
    <row r="34" spans="1:9" ht="24" customHeight="1" x14ac:dyDescent="0.2">
      <c r="A34" s="226" t="s">
        <v>107</v>
      </c>
      <c r="B34" s="83">
        <v>0.05</v>
      </c>
      <c r="C34" s="186">
        <v>0.05</v>
      </c>
      <c r="D34" s="54">
        <v>2.23E-2</v>
      </c>
      <c r="E34" s="186">
        <v>0.05</v>
      </c>
      <c r="F34" s="186">
        <v>0.05</v>
      </c>
      <c r="G34" s="52" t="s">
        <v>6</v>
      </c>
      <c r="H34" s="50" t="s">
        <v>72</v>
      </c>
      <c r="I34" s="228" t="s">
        <v>78</v>
      </c>
    </row>
    <row r="35" spans="1:9" ht="21" customHeight="1" x14ac:dyDescent="0.2">
      <c r="A35" s="226" t="s">
        <v>70</v>
      </c>
      <c r="B35" s="83">
        <v>0.15</v>
      </c>
      <c r="C35" s="186">
        <v>0.13500000000000001</v>
      </c>
      <c r="D35" s="54">
        <v>0.14990000000000001</v>
      </c>
      <c r="E35" s="186">
        <v>0.15</v>
      </c>
      <c r="F35" s="186">
        <v>0.15</v>
      </c>
      <c r="G35" s="49" t="s">
        <v>6</v>
      </c>
      <c r="H35" s="50" t="s">
        <v>126</v>
      </c>
      <c r="I35" s="231" t="s">
        <v>78</v>
      </c>
    </row>
    <row r="36" spans="1:9" ht="21" customHeight="1" x14ac:dyDescent="0.2">
      <c r="A36" s="226" t="s">
        <v>71</v>
      </c>
      <c r="B36" s="83">
        <v>0.05</v>
      </c>
      <c r="C36" s="186">
        <v>0.05</v>
      </c>
      <c r="D36" s="54">
        <v>5.6000000000000001E-2</v>
      </c>
      <c r="E36" s="186">
        <v>0.05</v>
      </c>
      <c r="F36" s="186">
        <v>0.05</v>
      </c>
      <c r="G36" s="49" t="s">
        <v>6</v>
      </c>
      <c r="H36" s="53" t="s">
        <v>72</v>
      </c>
      <c r="I36" s="243" t="s">
        <v>203</v>
      </c>
    </row>
    <row r="37" spans="1:9" ht="22.5" customHeight="1" x14ac:dyDescent="0.2">
      <c r="A37" s="227" t="s">
        <v>10</v>
      </c>
      <c r="B37" s="83">
        <f>SUM(B27:B36)</f>
        <v>1.2900000000000003</v>
      </c>
      <c r="C37" s="72">
        <f>SUM(C27:C36)</f>
        <v>1.4350000000000003</v>
      </c>
      <c r="D37" s="72">
        <f>SUM(D27:D36)</f>
        <v>1.3614999999999999</v>
      </c>
      <c r="E37" s="72">
        <f>SUM(E27:E36)</f>
        <v>1.4000000000000001</v>
      </c>
      <c r="F37" s="72">
        <f>SUM(F27:F36)</f>
        <v>1.4000000000000001</v>
      </c>
      <c r="G37" s="244" t="s">
        <v>203</v>
      </c>
      <c r="H37" s="244" t="s">
        <v>203</v>
      </c>
      <c r="I37" s="245" t="s">
        <v>203</v>
      </c>
    </row>
    <row r="38" spans="1:9" x14ac:dyDescent="0.2">
      <c r="A38" s="234" t="s">
        <v>11</v>
      </c>
      <c r="B38" s="235">
        <v>0.2</v>
      </c>
      <c r="C38" s="236">
        <v>0.22</v>
      </c>
      <c r="D38" s="236">
        <v>0.26700000000000002</v>
      </c>
      <c r="E38" s="236">
        <v>0.22</v>
      </c>
      <c r="F38" s="236">
        <v>0.22</v>
      </c>
      <c r="G38" s="180" t="s">
        <v>8</v>
      </c>
      <c r="H38" s="237" t="s">
        <v>123</v>
      </c>
      <c r="I38" s="229" t="s">
        <v>79</v>
      </c>
    </row>
    <row r="39" spans="1:9" ht="28.5" hidden="1" x14ac:dyDescent="0.2">
      <c r="A39" s="48" t="s">
        <v>112</v>
      </c>
      <c r="B39" s="198" t="s">
        <v>114</v>
      </c>
      <c r="C39" s="199"/>
      <c r="D39" s="199"/>
      <c r="E39" s="199"/>
      <c r="F39" s="199"/>
      <c r="G39" s="199"/>
      <c r="H39" s="199"/>
      <c r="I39" s="173"/>
    </row>
    <row r="40" spans="1:9" ht="28.5" hidden="1" x14ac:dyDescent="0.2">
      <c r="A40" s="48" t="s">
        <v>187</v>
      </c>
      <c r="B40" s="135"/>
      <c r="C40" s="136"/>
      <c r="D40" s="136" t="s">
        <v>188</v>
      </c>
      <c r="E40" s="136"/>
      <c r="F40" s="135" t="str">
        <f>D40</f>
        <v>12533 - 0.24%</v>
      </c>
      <c r="G40" s="136"/>
      <c r="H40" s="136"/>
      <c r="I40" s="173"/>
    </row>
    <row r="41" spans="1:9" hidden="1" x14ac:dyDescent="0.2">
      <c r="A41" s="30"/>
      <c r="B41" s="57"/>
      <c r="C41" s="29"/>
      <c r="D41" s="29" t="s">
        <v>189</v>
      </c>
      <c r="E41" s="29"/>
      <c r="F41" s="135" t="str">
        <f>D41</f>
        <v>12535 - 0.23%</v>
      </c>
      <c r="G41" s="29"/>
      <c r="H41" s="29"/>
      <c r="I41" s="173"/>
    </row>
    <row r="42" spans="1:9" x14ac:dyDescent="0.2">
      <c r="A42" s="28"/>
      <c r="B42" s="28"/>
      <c r="C42" s="44"/>
      <c r="D42" s="44"/>
      <c r="E42" s="8"/>
      <c r="F42" s="32"/>
      <c r="G42" s="32"/>
      <c r="H42" s="32"/>
      <c r="I42" s="98"/>
    </row>
    <row r="43" spans="1:9" x14ac:dyDescent="0.2">
      <c r="A43" s="5" t="s">
        <v>13</v>
      </c>
      <c r="B43" s="5"/>
      <c r="C43" s="45"/>
      <c r="D43" s="45"/>
      <c r="E43" s="22"/>
      <c r="F43" s="36" t="s">
        <v>14</v>
      </c>
      <c r="G43" s="36"/>
      <c r="H43" s="35"/>
      <c r="I43" s="98"/>
    </row>
    <row r="44" spans="1:9" x14ac:dyDescent="0.2">
      <c r="C44" s="46"/>
      <c r="D44" s="44"/>
      <c r="E44" s="8"/>
      <c r="F44" s="32"/>
      <c r="G44" s="32"/>
      <c r="H44" s="31"/>
    </row>
    <row r="45" spans="1:9" ht="34.5" customHeight="1" x14ac:dyDescent="0.2">
      <c r="A45" s="232" t="s">
        <v>2</v>
      </c>
      <c r="B45" s="181" t="s">
        <v>93</v>
      </c>
      <c r="C45" s="181" t="s">
        <v>155</v>
      </c>
      <c r="D45" s="233" t="s">
        <v>229</v>
      </c>
      <c r="E45" s="233" t="s">
        <v>157</v>
      </c>
      <c r="F45" s="233" t="s">
        <v>228</v>
      </c>
      <c r="G45" s="181" t="s">
        <v>3</v>
      </c>
      <c r="H45" s="181" t="s">
        <v>86</v>
      </c>
      <c r="I45" s="230" t="s">
        <v>4</v>
      </c>
    </row>
    <row r="46" spans="1:9" ht="27.75" customHeight="1" x14ac:dyDescent="0.2">
      <c r="A46" s="225" t="s">
        <v>5</v>
      </c>
      <c r="B46" s="184">
        <v>0.23</v>
      </c>
      <c r="C46" s="186">
        <v>0.25</v>
      </c>
      <c r="D46" s="54">
        <v>0.25290000000000001</v>
      </c>
      <c r="E46" s="186">
        <v>0.25</v>
      </c>
      <c r="F46" s="186">
        <v>0.25</v>
      </c>
      <c r="G46" s="49" t="s">
        <v>6</v>
      </c>
      <c r="H46" s="51" t="s">
        <v>153</v>
      </c>
      <c r="I46" s="228" t="s">
        <v>73</v>
      </c>
    </row>
    <row r="47" spans="1:9" ht="15.75" customHeight="1" x14ac:dyDescent="0.2">
      <c r="A47" s="225" t="s">
        <v>7</v>
      </c>
      <c r="B47" s="83">
        <v>0.25</v>
      </c>
      <c r="C47" s="186">
        <v>0.27</v>
      </c>
      <c r="D47" s="54">
        <v>0.31240000000000001</v>
      </c>
      <c r="E47" s="186">
        <v>0.27</v>
      </c>
      <c r="F47" s="186">
        <v>0.28000000000000003</v>
      </c>
      <c r="G47" s="49" t="s">
        <v>8</v>
      </c>
      <c r="H47" s="51" t="s">
        <v>191</v>
      </c>
      <c r="I47" s="228" t="s">
        <v>74</v>
      </c>
    </row>
    <row r="48" spans="1:9" ht="34.5" customHeight="1" x14ac:dyDescent="0.2">
      <c r="A48" s="225" t="s">
        <v>9</v>
      </c>
      <c r="B48" s="184">
        <v>0.24</v>
      </c>
      <c r="C48" s="182">
        <v>0.24</v>
      </c>
      <c r="D48" s="182">
        <v>0.25119999999999998</v>
      </c>
      <c r="E48" s="182">
        <v>0.24</v>
      </c>
      <c r="F48" s="182">
        <v>0.24</v>
      </c>
      <c r="G48" s="180" t="s">
        <v>8</v>
      </c>
      <c r="H48" s="179" t="s">
        <v>83</v>
      </c>
      <c r="I48" s="229" t="s">
        <v>75</v>
      </c>
    </row>
    <row r="49" spans="1:9" ht="32.25" customHeight="1" x14ac:dyDescent="0.2">
      <c r="A49" s="225" t="s">
        <v>60</v>
      </c>
      <c r="B49" s="238" t="s">
        <v>203</v>
      </c>
      <c r="C49" s="239" t="s">
        <v>203</v>
      </c>
      <c r="D49" s="239" t="s">
        <v>203</v>
      </c>
      <c r="E49" s="239" t="s">
        <v>203</v>
      </c>
      <c r="F49" s="239" t="s">
        <v>203</v>
      </c>
      <c r="G49" s="241" t="s">
        <v>203</v>
      </c>
      <c r="H49" s="239" t="s">
        <v>203</v>
      </c>
      <c r="I49" s="242" t="s">
        <v>203</v>
      </c>
    </row>
    <row r="50" spans="1:9" ht="51.6" customHeight="1" x14ac:dyDescent="0.2">
      <c r="A50" s="226" t="s">
        <v>67</v>
      </c>
      <c r="B50" s="83">
        <v>0.05</v>
      </c>
      <c r="C50" s="186">
        <v>0.1</v>
      </c>
      <c r="D50" s="54">
        <v>8.3799999999999999E-2</v>
      </c>
      <c r="E50" s="186">
        <v>0.1</v>
      </c>
      <c r="F50" s="186">
        <v>0.1</v>
      </c>
      <c r="G50" s="52" t="s">
        <v>6</v>
      </c>
      <c r="H50" s="50" t="s">
        <v>109</v>
      </c>
      <c r="I50" s="228" t="s">
        <v>76</v>
      </c>
    </row>
    <row r="51" spans="1:9" ht="21" customHeight="1" x14ac:dyDescent="0.2">
      <c r="A51" s="226" t="s">
        <v>68</v>
      </c>
      <c r="B51" s="55">
        <v>7.0000000000000007E-2</v>
      </c>
      <c r="C51" s="186">
        <v>7.0000000000000007E-2</v>
      </c>
      <c r="D51" s="54">
        <v>5.21E-2</v>
      </c>
      <c r="E51" s="186">
        <v>7.0000000000000007E-2</v>
      </c>
      <c r="F51" s="186">
        <v>7.0000000000000007E-2</v>
      </c>
      <c r="G51" s="52" t="s">
        <v>6</v>
      </c>
      <c r="H51" s="50" t="s">
        <v>106</v>
      </c>
      <c r="I51" s="228" t="s">
        <v>77</v>
      </c>
    </row>
    <row r="52" spans="1:9" ht="21.75" customHeight="1" x14ac:dyDescent="0.2">
      <c r="A52" s="226" t="s">
        <v>69</v>
      </c>
      <c r="B52" s="83">
        <v>0.05</v>
      </c>
      <c r="C52" s="186">
        <v>0.05</v>
      </c>
      <c r="D52" s="54">
        <v>3.3999999999999998E-3</v>
      </c>
      <c r="E52" s="186">
        <v>0.05</v>
      </c>
      <c r="F52" s="186">
        <v>0.05</v>
      </c>
      <c r="G52" s="52" t="s">
        <v>6</v>
      </c>
      <c r="H52" s="50" t="s">
        <v>72</v>
      </c>
      <c r="I52" s="228" t="s">
        <v>78</v>
      </c>
    </row>
    <row r="53" spans="1:9" ht="36.75" customHeight="1" x14ac:dyDescent="0.2">
      <c r="A53" s="226" t="s">
        <v>107</v>
      </c>
      <c r="B53" s="83">
        <v>0.05</v>
      </c>
      <c r="C53" s="186">
        <v>0.05</v>
      </c>
      <c r="D53" s="54">
        <v>3.2500000000000001E-2</v>
      </c>
      <c r="E53" s="186">
        <v>0.05</v>
      </c>
      <c r="F53" s="186">
        <v>0.05</v>
      </c>
      <c r="G53" s="52" t="s">
        <v>6</v>
      </c>
      <c r="H53" s="50" t="s">
        <v>72</v>
      </c>
      <c r="I53" s="228" t="s">
        <v>78</v>
      </c>
    </row>
    <row r="54" spans="1:9" ht="20.25" customHeight="1" x14ac:dyDescent="0.2">
      <c r="A54" s="226" t="s">
        <v>70</v>
      </c>
      <c r="B54" s="83">
        <v>0.15</v>
      </c>
      <c r="C54" s="186">
        <v>0.15</v>
      </c>
      <c r="D54" s="54">
        <v>0.18840000000000001</v>
      </c>
      <c r="E54" s="186">
        <v>0.15</v>
      </c>
      <c r="F54" s="186">
        <v>0.15</v>
      </c>
      <c r="G54" s="49" t="s">
        <v>6</v>
      </c>
      <c r="H54" s="50" t="s">
        <v>126</v>
      </c>
      <c r="I54" s="231" t="s">
        <v>78</v>
      </c>
    </row>
    <row r="55" spans="1:9" ht="22.5" customHeight="1" x14ac:dyDescent="0.2">
      <c r="A55" s="226" t="s">
        <v>71</v>
      </c>
      <c r="B55" s="83">
        <v>0.05</v>
      </c>
      <c r="C55" s="186">
        <v>0.05</v>
      </c>
      <c r="D55" s="54">
        <v>5.2900000000000003E-2</v>
      </c>
      <c r="E55" s="186">
        <v>0.05</v>
      </c>
      <c r="F55" s="186">
        <v>0.05</v>
      </c>
      <c r="G55" s="49" t="s">
        <v>6</v>
      </c>
      <c r="H55" s="53" t="s">
        <v>72</v>
      </c>
      <c r="I55" s="243" t="s">
        <v>203</v>
      </c>
    </row>
    <row r="56" spans="1:9" ht="20.25" customHeight="1" x14ac:dyDescent="0.2">
      <c r="A56" s="227" t="s">
        <v>10</v>
      </c>
      <c r="B56" s="83">
        <f t="shared" ref="B56" si="0">SUM(B46:B55)</f>
        <v>1.1400000000000001</v>
      </c>
      <c r="C56" s="72">
        <f t="shared" ref="C56:E56" si="1">SUM(C46:C55)</f>
        <v>1.23</v>
      </c>
      <c r="D56" s="72">
        <f>SUM(D46:D55)</f>
        <v>1.2295999999999998</v>
      </c>
      <c r="E56" s="72">
        <f t="shared" si="1"/>
        <v>1.23</v>
      </c>
      <c r="F56" s="72">
        <f>SUM(F46:F55)</f>
        <v>1.24</v>
      </c>
      <c r="G56" s="244" t="s">
        <v>203</v>
      </c>
      <c r="H56" s="244" t="s">
        <v>203</v>
      </c>
      <c r="I56" s="245" t="s">
        <v>203</v>
      </c>
    </row>
    <row r="57" spans="1:9" x14ac:dyDescent="0.2">
      <c r="A57" s="234" t="s">
        <v>11</v>
      </c>
      <c r="B57" s="235">
        <v>0.15</v>
      </c>
      <c r="C57" s="236">
        <v>0.18</v>
      </c>
      <c r="D57" s="236">
        <v>0.25359999999999999</v>
      </c>
      <c r="E57" s="182">
        <v>0.19</v>
      </c>
      <c r="F57" s="182">
        <v>0.2</v>
      </c>
      <c r="G57" s="180" t="s">
        <v>8</v>
      </c>
      <c r="H57" s="237" t="s">
        <v>15</v>
      </c>
      <c r="I57" s="229" t="s">
        <v>79</v>
      </c>
    </row>
    <row r="58" spans="1:9" ht="28.5" hidden="1" x14ac:dyDescent="0.2">
      <c r="A58" s="48" t="s">
        <v>112</v>
      </c>
      <c r="B58" s="198">
        <v>2.8E-3</v>
      </c>
      <c r="C58" s="199"/>
      <c r="D58" s="199"/>
      <c r="E58" s="199"/>
      <c r="F58" s="199"/>
      <c r="G58" s="199"/>
      <c r="H58" s="199"/>
      <c r="I58" s="9"/>
    </row>
    <row r="59" spans="1:9" ht="28.5" hidden="1" x14ac:dyDescent="0.2">
      <c r="A59" s="48" t="s">
        <v>187</v>
      </c>
      <c r="B59" s="135"/>
      <c r="C59" s="136"/>
      <c r="D59" s="135">
        <v>2.5000000000000001E-3</v>
      </c>
      <c r="E59" s="136"/>
      <c r="F59" s="135">
        <f>D59</f>
        <v>2.5000000000000001E-3</v>
      </c>
      <c r="G59" s="136"/>
      <c r="H59" s="136"/>
      <c r="I59" s="174"/>
    </row>
    <row r="60" spans="1:9" x14ac:dyDescent="0.2">
      <c r="B60"/>
      <c r="C60"/>
      <c r="D60"/>
      <c r="E60"/>
      <c r="F60" s="170"/>
      <c r="G60"/>
      <c r="H60"/>
      <c r="I60" s="174"/>
    </row>
    <row r="61" spans="1:9" x14ac:dyDescent="0.2">
      <c r="A61"/>
      <c r="B61"/>
      <c r="C61"/>
      <c r="D61"/>
      <c r="E61"/>
      <c r="F61" s="170"/>
      <c r="G61"/>
      <c r="H61"/>
      <c r="I61" s="174"/>
    </row>
    <row r="62" spans="1:9" x14ac:dyDescent="0.2">
      <c r="A62" s="5" t="s">
        <v>88</v>
      </c>
      <c r="B62" s="5"/>
      <c r="C62" s="45"/>
      <c r="D62" s="45"/>
      <c r="E62" s="22"/>
      <c r="F62" s="36" t="s">
        <v>89</v>
      </c>
      <c r="G62" s="36"/>
      <c r="H62" s="35"/>
    </row>
    <row r="64" spans="1:9" ht="28.5" x14ac:dyDescent="0.2">
      <c r="A64" s="232" t="s">
        <v>2</v>
      </c>
      <c r="B64" s="181" t="s">
        <v>93</v>
      </c>
      <c r="C64" s="181" t="s">
        <v>154</v>
      </c>
      <c r="D64" s="233" t="s">
        <v>229</v>
      </c>
      <c r="E64" s="183" t="s">
        <v>157</v>
      </c>
      <c r="F64" s="233" t="s">
        <v>228</v>
      </c>
      <c r="G64" s="181" t="s">
        <v>3</v>
      </c>
      <c r="H64" s="181" t="s">
        <v>86</v>
      </c>
      <c r="I64" s="230" t="s">
        <v>4</v>
      </c>
    </row>
    <row r="65" spans="1:9" ht="26.25" customHeight="1" x14ac:dyDescent="0.2">
      <c r="A65" s="225" t="s">
        <v>5</v>
      </c>
      <c r="B65" s="184">
        <v>0.27</v>
      </c>
      <c r="C65" s="186">
        <v>0.3</v>
      </c>
      <c r="D65" s="186">
        <v>0.23169999999999999</v>
      </c>
      <c r="E65" s="186">
        <v>0.25</v>
      </c>
      <c r="F65" s="186">
        <v>0.25</v>
      </c>
      <c r="G65" s="49" t="s">
        <v>6</v>
      </c>
      <c r="H65" s="51" t="s">
        <v>153</v>
      </c>
      <c r="I65" s="228" t="s">
        <v>73</v>
      </c>
    </row>
    <row r="66" spans="1:9" ht="26.25" customHeight="1" x14ac:dyDescent="0.2">
      <c r="A66" s="225" t="s">
        <v>7</v>
      </c>
      <c r="B66" s="184">
        <v>0.21</v>
      </c>
      <c r="C66" s="186">
        <v>0.23</v>
      </c>
      <c r="D66" s="186">
        <v>0.25719999999999998</v>
      </c>
      <c r="E66" s="186">
        <v>0.23</v>
      </c>
      <c r="F66" s="186">
        <v>0.23</v>
      </c>
      <c r="G66" s="49" t="s">
        <v>8</v>
      </c>
      <c r="H66" s="51" t="s">
        <v>147</v>
      </c>
      <c r="I66" s="228" t="s">
        <v>74</v>
      </c>
    </row>
    <row r="67" spans="1:9" ht="26.25" customHeight="1" x14ac:dyDescent="0.2">
      <c r="A67" s="225" t="s">
        <v>9</v>
      </c>
      <c r="B67" s="184">
        <v>0.45</v>
      </c>
      <c r="C67" s="182">
        <v>0.45</v>
      </c>
      <c r="D67" s="182">
        <v>0.46660000000000001</v>
      </c>
      <c r="E67" s="182">
        <v>0.45</v>
      </c>
      <c r="F67" s="182">
        <v>0.45</v>
      </c>
      <c r="G67" s="180" t="s">
        <v>8</v>
      </c>
      <c r="H67" s="179" t="s">
        <v>85</v>
      </c>
      <c r="I67" s="229" t="s">
        <v>75</v>
      </c>
    </row>
    <row r="68" spans="1:9" ht="28.5" x14ac:dyDescent="0.2">
      <c r="A68" s="225" t="s">
        <v>60</v>
      </c>
      <c r="B68" s="238" t="s">
        <v>203</v>
      </c>
      <c r="C68" s="239" t="s">
        <v>203</v>
      </c>
      <c r="D68" s="239" t="s">
        <v>203</v>
      </c>
      <c r="E68" s="239" t="s">
        <v>203</v>
      </c>
      <c r="F68" s="239" t="s">
        <v>203</v>
      </c>
      <c r="G68" s="241" t="s">
        <v>203</v>
      </c>
      <c r="H68" s="239" t="s">
        <v>203</v>
      </c>
      <c r="I68" s="242" t="s">
        <v>203</v>
      </c>
    </row>
    <row r="69" spans="1:9" ht="41.45" customHeight="1" x14ac:dyDescent="0.2">
      <c r="A69" s="226" t="s">
        <v>67</v>
      </c>
      <c r="B69" s="83">
        <v>0.05</v>
      </c>
      <c r="C69" s="186">
        <v>0.1</v>
      </c>
      <c r="D69" s="186">
        <v>6.0100000000000001E-2</v>
      </c>
      <c r="E69" s="186">
        <v>0.1</v>
      </c>
      <c r="F69" s="186">
        <v>0.1</v>
      </c>
      <c r="G69" s="52" t="s">
        <v>6</v>
      </c>
      <c r="H69" s="50" t="s">
        <v>109</v>
      </c>
      <c r="I69" s="228" t="s">
        <v>76</v>
      </c>
    </row>
    <row r="70" spans="1:9" ht="21" customHeight="1" x14ac:dyDescent="0.2">
      <c r="A70" s="226" t="s">
        <v>68</v>
      </c>
      <c r="B70" s="55">
        <v>7.0000000000000007E-2</v>
      </c>
      <c r="C70" s="186">
        <v>7.0000000000000007E-2</v>
      </c>
      <c r="D70" s="186">
        <v>4.0099999999999997E-2</v>
      </c>
      <c r="E70" s="186">
        <v>7.0000000000000007E-2</v>
      </c>
      <c r="F70" s="186">
        <v>7.0000000000000007E-2</v>
      </c>
      <c r="G70" s="52" t="s">
        <v>6</v>
      </c>
      <c r="H70" s="50" t="s">
        <v>106</v>
      </c>
      <c r="I70" s="228" t="s">
        <v>77</v>
      </c>
    </row>
    <row r="71" spans="1:9" ht="21" customHeight="1" x14ac:dyDescent="0.2">
      <c r="A71" s="226" t="s">
        <v>69</v>
      </c>
      <c r="B71" s="83">
        <v>0.05</v>
      </c>
      <c r="C71" s="186">
        <v>0.05</v>
      </c>
      <c r="D71" s="186">
        <v>4.2299999999999997E-2</v>
      </c>
      <c r="E71" s="186">
        <v>0.05</v>
      </c>
      <c r="F71" s="186">
        <v>0.05</v>
      </c>
      <c r="G71" s="52" t="s">
        <v>6</v>
      </c>
      <c r="H71" s="50" t="s">
        <v>72</v>
      </c>
      <c r="I71" s="228" t="s">
        <v>78</v>
      </c>
    </row>
    <row r="72" spans="1:9" ht="36.75" customHeight="1" x14ac:dyDescent="0.2">
      <c r="A72" s="226" t="s">
        <v>107</v>
      </c>
      <c r="B72" s="83">
        <v>0.05</v>
      </c>
      <c r="C72" s="186">
        <v>0.05</v>
      </c>
      <c r="D72" s="186">
        <v>3.5400000000000001E-2</v>
      </c>
      <c r="E72" s="186">
        <v>0.05</v>
      </c>
      <c r="F72" s="186">
        <v>0.05</v>
      </c>
      <c r="G72" s="52" t="s">
        <v>6</v>
      </c>
      <c r="H72" s="50" t="s">
        <v>72</v>
      </c>
      <c r="I72" s="228" t="s">
        <v>78</v>
      </c>
    </row>
    <row r="73" spans="1:9" ht="21.75" customHeight="1" x14ac:dyDescent="0.2">
      <c r="A73" s="226" t="s">
        <v>70</v>
      </c>
      <c r="B73" s="83">
        <v>0.15</v>
      </c>
      <c r="C73" s="186">
        <v>0.13500000000000001</v>
      </c>
      <c r="D73" s="186">
        <v>0.19869999999999999</v>
      </c>
      <c r="E73" s="186">
        <v>0.15</v>
      </c>
      <c r="F73" s="186">
        <v>0.15</v>
      </c>
      <c r="G73" s="49" t="s">
        <v>6</v>
      </c>
      <c r="H73" s="50" t="s">
        <v>126</v>
      </c>
      <c r="I73" s="231" t="s">
        <v>78</v>
      </c>
    </row>
    <row r="74" spans="1:9" ht="21.75" customHeight="1" x14ac:dyDescent="0.2">
      <c r="A74" s="226" t="s">
        <v>71</v>
      </c>
      <c r="B74" s="83">
        <v>0.05</v>
      </c>
      <c r="C74" s="186">
        <v>0.05</v>
      </c>
      <c r="D74" s="186">
        <v>2.8400000000000002E-2</v>
      </c>
      <c r="E74" s="186">
        <v>0.05</v>
      </c>
      <c r="F74" s="186">
        <v>0.05</v>
      </c>
      <c r="G74" s="49" t="s">
        <v>6</v>
      </c>
      <c r="H74" s="53" t="s">
        <v>72</v>
      </c>
      <c r="I74" s="243" t="s">
        <v>203</v>
      </c>
    </row>
    <row r="75" spans="1:9" ht="21.75" customHeight="1" x14ac:dyDescent="0.2">
      <c r="A75" s="227" t="s">
        <v>10</v>
      </c>
      <c r="B75" s="83">
        <f t="shared" ref="B75" si="2">SUM(B65:B74)</f>
        <v>1.35</v>
      </c>
      <c r="C75" s="72">
        <f t="shared" ref="C75" si="3">SUM(C65:C74)</f>
        <v>1.4350000000000003</v>
      </c>
      <c r="D75" s="72">
        <f>SUM(D65:D74)</f>
        <v>1.3605</v>
      </c>
      <c r="E75" s="72">
        <f t="shared" ref="E75:F75" si="4">SUM(E65:E74)</f>
        <v>1.4000000000000001</v>
      </c>
      <c r="F75" s="72">
        <f t="shared" si="4"/>
        <v>1.4000000000000001</v>
      </c>
      <c r="G75" s="244" t="s">
        <v>203</v>
      </c>
      <c r="H75" s="244" t="s">
        <v>203</v>
      </c>
      <c r="I75" s="245" t="s">
        <v>203</v>
      </c>
    </row>
    <row r="76" spans="1:9" ht="21.75" customHeight="1" x14ac:dyDescent="0.2">
      <c r="A76" s="234" t="s">
        <v>11</v>
      </c>
      <c r="B76" s="235">
        <v>0.16</v>
      </c>
      <c r="C76" s="236">
        <v>0.22</v>
      </c>
      <c r="D76" s="236">
        <v>0.26989999999999997</v>
      </c>
      <c r="E76" s="236">
        <v>0.22</v>
      </c>
      <c r="F76" s="236">
        <v>0.22</v>
      </c>
      <c r="G76" s="180" t="s">
        <v>8</v>
      </c>
      <c r="H76" s="237" t="s">
        <v>123</v>
      </c>
      <c r="I76" s="229" t="s">
        <v>79</v>
      </c>
    </row>
    <row r="77" spans="1:9" ht="28.5" hidden="1" x14ac:dyDescent="0.2">
      <c r="A77" s="48" t="s">
        <v>112</v>
      </c>
      <c r="B77" s="195">
        <v>2E-3</v>
      </c>
      <c r="C77" s="196"/>
      <c r="D77" s="196"/>
      <c r="E77" s="196"/>
      <c r="F77" s="196"/>
      <c r="G77" s="196"/>
      <c r="H77" s="197"/>
    </row>
    <row r="78" spans="1:9" ht="28.5" hidden="1" x14ac:dyDescent="0.2">
      <c r="A78" s="48" t="s">
        <v>187</v>
      </c>
      <c r="C78" s="1"/>
      <c r="D78" s="135">
        <v>2E-3</v>
      </c>
      <c r="F78" s="135">
        <f>D78</f>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8" t="s">
        <v>55</v>
      </c>
      <c r="B87" s="38"/>
      <c r="C87" s="38"/>
      <c r="D87" s="38"/>
      <c r="E87" s="38"/>
      <c r="F87" s="38"/>
      <c r="G87" s="38"/>
      <c r="H87" s="38"/>
      <c r="I87" s="175"/>
    </row>
    <row r="88" spans="1:9" ht="57" x14ac:dyDescent="0.2">
      <c r="A88" s="39" t="s">
        <v>61</v>
      </c>
      <c r="B88" s="39"/>
      <c r="C88" s="47"/>
      <c r="D88" s="47"/>
      <c r="E88" s="39"/>
      <c r="F88" s="176"/>
      <c r="G88" s="39"/>
      <c r="H88" s="39"/>
      <c r="I88" s="39"/>
    </row>
    <row r="89" spans="1:9" x14ac:dyDescent="0.2">
      <c r="A89" s="39"/>
      <c r="B89" s="39"/>
      <c r="C89" s="1"/>
      <c r="D89" s="1"/>
      <c r="E89" s="39"/>
      <c r="F89" s="176"/>
      <c r="G89" s="39"/>
      <c r="H89" s="39"/>
      <c r="I89" s="39"/>
    </row>
    <row r="90" spans="1:9" x14ac:dyDescent="0.2">
      <c r="A90" s="39"/>
      <c r="B90" s="39"/>
      <c r="C90" s="1"/>
      <c r="D90" s="1"/>
      <c r="E90" s="39"/>
      <c r="F90" s="176"/>
      <c r="G90" s="39"/>
      <c r="H90" s="39"/>
      <c r="I90" s="39"/>
    </row>
    <row r="91" spans="1:9" x14ac:dyDescent="0.2">
      <c r="A91" s="39"/>
      <c r="B91" s="39"/>
      <c r="C91" s="1"/>
      <c r="D91" s="1"/>
      <c r="E91" s="39"/>
      <c r="F91" s="176"/>
      <c r="G91" s="39"/>
      <c r="H91" s="39"/>
      <c r="I91" s="39"/>
    </row>
    <row r="92" spans="1:9" x14ac:dyDescent="0.2">
      <c r="A92" s="39"/>
      <c r="B92" s="39"/>
      <c r="C92" s="1"/>
      <c r="D92" s="1"/>
      <c r="E92" s="39"/>
      <c r="F92" s="176"/>
      <c r="G92" s="39"/>
      <c r="H92" s="39"/>
      <c r="I92" s="39"/>
    </row>
    <row r="93" spans="1:9" x14ac:dyDescent="0.2">
      <c r="A93" s="39"/>
      <c r="B93" s="39"/>
      <c r="C93" s="1"/>
      <c r="D93" s="1"/>
      <c r="E93" s="39"/>
      <c r="F93" s="176"/>
      <c r="G93" s="39"/>
      <c r="H93" s="39"/>
      <c r="I93" s="39"/>
    </row>
    <row r="94" spans="1:9" x14ac:dyDescent="0.2">
      <c r="A94" s="39"/>
      <c r="B94" s="39"/>
      <c r="C94" s="1"/>
      <c r="D94" s="1"/>
      <c r="E94" s="39"/>
      <c r="F94" s="176"/>
      <c r="G94" s="39"/>
      <c r="H94" s="39"/>
      <c r="I94" s="39"/>
    </row>
    <row r="95" spans="1:9" x14ac:dyDescent="0.2">
      <c r="A95" s="39"/>
      <c r="B95" s="39"/>
      <c r="C95" s="1"/>
      <c r="D95" s="1"/>
      <c r="E95" s="39"/>
      <c r="F95" s="176"/>
      <c r="G95" s="39"/>
      <c r="H95" s="39"/>
      <c r="I95" s="39"/>
    </row>
    <row r="96" spans="1:9" x14ac:dyDescent="0.2">
      <c r="A96" s="39"/>
      <c r="B96" s="39"/>
      <c r="C96" s="1"/>
      <c r="D96" s="1"/>
      <c r="E96" s="39"/>
      <c r="F96" s="176"/>
      <c r="G96" s="39"/>
      <c r="H96" s="39"/>
      <c r="I96" s="39"/>
    </row>
    <row r="97" spans="1:9" x14ac:dyDescent="0.2">
      <c r="A97" s="39"/>
      <c r="B97" s="39"/>
      <c r="C97" s="1"/>
      <c r="D97" s="1"/>
      <c r="E97" s="39"/>
      <c r="F97" s="176"/>
      <c r="G97" s="39"/>
      <c r="H97" s="39"/>
      <c r="I97" s="39"/>
    </row>
    <row r="98" spans="1:9" x14ac:dyDescent="0.2">
      <c r="A98" s="39"/>
      <c r="B98" s="39"/>
      <c r="C98" s="1"/>
      <c r="D98" s="1"/>
      <c r="E98" s="39"/>
      <c r="F98" s="176"/>
      <c r="G98" s="39"/>
      <c r="H98" s="39"/>
      <c r="I98" s="39"/>
    </row>
    <row r="99" spans="1:9" x14ac:dyDescent="0.2">
      <c r="A99" s="39"/>
      <c r="B99" s="39"/>
      <c r="C99" s="1"/>
      <c r="D99" s="1"/>
      <c r="E99" s="39"/>
      <c r="F99" s="176"/>
      <c r="G99" s="39"/>
      <c r="H99" s="39"/>
      <c r="I99" s="39"/>
    </row>
    <row r="100" spans="1:9" x14ac:dyDescent="0.2">
      <c r="A100" s="39"/>
      <c r="B100" s="39"/>
      <c r="C100" s="1"/>
      <c r="D100" s="1"/>
      <c r="E100" s="39"/>
      <c r="F100" s="176"/>
      <c r="G100" s="39"/>
      <c r="H100" s="39"/>
      <c r="I100" s="39"/>
    </row>
    <row r="101" spans="1:9" x14ac:dyDescent="0.2">
      <c r="A101" s="39"/>
      <c r="B101" s="39"/>
      <c r="C101" s="1"/>
      <c r="D101" s="1"/>
      <c r="E101" s="39"/>
      <c r="F101" s="176"/>
      <c r="G101" s="39"/>
      <c r="H101" s="39"/>
      <c r="I101" s="39"/>
    </row>
    <row r="102" spans="1:9" x14ac:dyDescent="0.2">
      <c r="A102" s="39"/>
      <c r="B102" s="39"/>
      <c r="C102" s="1"/>
      <c r="D102" s="1"/>
      <c r="E102" s="39"/>
      <c r="F102" s="176"/>
      <c r="G102" s="39"/>
      <c r="H102" s="39"/>
      <c r="I102" s="39"/>
    </row>
    <row r="103" spans="1:9" x14ac:dyDescent="0.2">
      <c r="A103" s="39"/>
      <c r="B103" s="39"/>
      <c r="C103" s="1"/>
      <c r="D103" s="1"/>
      <c r="E103" s="39"/>
      <c r="F103" s="176"/>
      <c r="G103" s="39"/>
      <c r="H103" s="39"/>
      <c r="I103" s="39"/>
    </row>
    <row r="104" spans="1:9" x14ac:dyDescent="0.2">
      <c r="A104" s="39"/>
      <c r="B104" s="39"/>
      <c r="C104" s="1"/>
      <c r="D104" s="1"/>
      <c r="E104" s="39"/>
      <c r="F104" s="176"/>
      <c r="G104" s="39"/>
      <c r="H104" s="39"/>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10:10" x14ac:dyDescent="0.2">
      <c r="J10000" s="1">
        <v>4</v>
      </c>
    </row>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sheetPr>
    <pageSetUpPr fitToPage="1"/>
  </sheetPr>
  <dimension ref="A1:AZ10000"/>
  <sheetViews>
    <sheetView showGridLines="0" rightToLeft="1" zoomScale="85" zoomScaleNormal="85" workbookViewId="0">
      <selection activeCell="B140" sqref="B140:K145"/>
    </sheetView>
  </sheetViews>
  <sheetFormatPr defaultColWidth="9" defaultRowHeight="12.75" x14ac:dyDescent="0.2"/>
  <cols>
    <col min="1" max="1" width="9" style="75"/>
    <col min="2" max="2" width="26.625" style="110" customWidth="1"/>
    <col min="3" max="5" width="17.75" style="75" hidden="1" customWidth="1"/>
    <col min="6" max="6" width="18.125" style="75" hidden="1" customWidth="1"/>
    <col min="7" max="7" width="22.625" style="75" customWidth="1"/>
    <col min="8" max="8" width="10.125" style="75" customWidth="1"/>
    <col min="9" max="9" width="23" style="75" customWidth="1"/>
    <col min="10" max="10" width="10" style="75" customWidth="1"/>
    <col min="11" max="11" width="25.375" style="75" customWidth="1"/>
    <col min="12" max="12" width="0" style="75" hidden="1" customWidth="1"/>
    <col min="13" max="13" width="9" style="75"/>
    <col min="14" max="24" width="9" style="75" hidden="1" customWidth="1"/>
    <col min="25" max="16384" width="9" style="75"/>
  </cols>
  <sheetData>
    <row r="1" spans="2:24" ht="19.5" x14ac:dyDescent="0.2">
      <c r="B1" s="200" t="s">
        <v>185</v>
      </c>
      <c r="C1" s="200"/>
      <c r="D1" s="200"/>
      <c r="E1" s="200"/>
      <c r="F1" s="200"/>
      <c r="G1" s="200"/>
      <c r="H1" s="200"/>
      <c r="I1" s="200"/>
      <c r="J1" s="200"/>
    </row>
    <row r="2" spans="2:24" ht="19.5" x14ac:dyDescent="0.2">
      <c r="B2" s="200" t="s">
        <v>160</v>
      </c>
      <c r="C2" s="200"/>
      <c r="D2" s="200"/>
      <c r="E2" s="200"/>
      <c r="F2" s="200"/>
      <c r="G2" s="200"/>
      <c r="H2" s="200"/>
      <c r="I2" s="200"/>
      <c r="J2" s="200"/>
    </row>
    <row r="3" spans="2:24" ht="13.5" thickBot="1" x14ac:dyDescent="0.25"/>
    <row r="4" spans="2:24" ht="13.5" thickBot="1" x14ac:dyDescent="0.25">
      <c r="B4" s="111" t="s">
        <v>23</v>
      </c>
      <c r="C4" s="210" t="s">
        <v>230</v>
      </c>
      <c r="D4" s="211"/>
      <c r="E4" s="212"/>
    </row>
    <row r="5" spans="2:24" ht="26.25" thickBot="1" x14ac:dyDescent="0.25">
      <c r="B5" s="264" t="s">
        <v>161</v>
      </c>
      <c r="C5" s="265" t="s">
        <v>162</v>
      </c>
      <c r="D5" s="266" t="s">
        <v>163</v>
      </c>
      <c r="E5" s="266" t="s">
        <v>164</v>
      </c>
      <c r="F5" s="265" t="s">
        <v>165</v>
      </c>
      <c r="G5" s="265" t="s">
        <v>228</v>
      </c>
      <c r="H5" s="162" t="s">
        <v>166</v>
      </c>
      <c r="I5" s="266" t="s">
        <v>167</v>
      </c>
      <c r="J5" s="267" t="s">
        <v>203</v>
      </c>
      <c r="K5" s="162" t="s">
        <v>168</v>
      </c>
      <c r="N5" s="213" t="s">
        <v>169</v>
      </c>
      <c r="O5" s="214"/>
      <c r="P5" s="214"/>
      <c r="Q5" s="214"/>
      <c r="R5" s="214"/>
      <c r="S5" s="214"/>
      <c r="T5" s="214"/>
      <c r="U5" s="214"/>
      <c r="V5" s="214"/>
      <c r="W5" s="214"/>
      <c r="X5" s="215"/>
    </row>
    <row r="6" spans="2:24" ht="25.5" x14ac:dyDescent="0.2">
      <c r="B6" s="261" t="s">
        <v>170</v>
      </c>
      <c r="C6" s="253">
        <v>1.0118</v>
      </c>
      <c r="D6" s="254">
        <v>1.0238</v>
      </c>
      <c r="E6" s="254">
        <v>1.0214000000000001</v>
      </c>
      <c r="F6" s="156">
        <v>0.99</v>
      </c>
      <c r="G6" s="156">
        <v>0.99</v>
      </c>
      <c r="H6" s="255" t="s">
        <v>171</v>
      </c>
      <c r="I6" s="256">
        <f>G6+6%</f>
        <v>1.05</v>
      </c>
      <c r="J6" s="256">
        <f>G6-6%</f>
        <v>0.92999999999999994</v>
      </c>
      <c r="K6" s="263" t="s">
        <v>130</v>
      </c>
      <c r="L6" s="118">
        <v>0.06</v>
      </c>
      <c r="N6" s="204" t="s">
        <v>62</v>
      </c>
      <c r="O6" s="219"/>
      <c r="P6" s="219"/>
      <c r="Q6" s="219"/>
      <c r="R6" s="219"/>
      <c r="S6" s="219"/>
      <c r="T6" s="219"/>
      <c r="U6" s="219"/>
      <c r="V6" s="219"/>
      <c r="W6" s="219"/>
      <c r="X6" s="220"/>
    </row>
    <row r="7" spans="2:24" x14ac:dyDescent="0.2">
      <c r="B7" s="262" t="s">
        <v>172</v>
      </c>
      <c r="C7" s="253">
        <v>0.30840000000000001</v>
      </c>
      <c r="D7" s="254">
        <v>0.33610000000000001</v>
      </c>
      <c r="E7" s="254">
        <v>0.34789999999999999</v>
      </c>
      <c r="F7" s="156">
        <v>0.3</v>
      </c>
      <c r="G7" s="156">
        <v>0.3</v>
      </c>
      <c r="H7" s="255" t="s">
        <v>173</v>
      </c>
      <c r="I7" s="256">
        <f>F7+5%</f>
        <v>0.35</v>
      </c>
      <c r="J7" s="256">
        <f>F7-5%</f>
        <v>0.25</v>
      </c>
      <c r="K7" s="251" t="s">
        <v>73</v>
      </c>
      <c r="L7" s="118">
        <v>0.05</v>
      </c>
      <c r="N7" s="218"/>
      <c r="O7" s="219"/>
      <c r="P7" s="219"/>
      <c r="Q7" s="219"/>
      <c r="R7" s="219"/>
      <c r="S7" s="219"/>
      <c r="T7" s="219"/>
      <c r="U7" s="219"/>
      <c r="V7" s="219"/>
      <c r="W7" s="219"/>
      <c r="X7" s="220"/>
    </row>
    <row r="8" spans="2:24" ht="25.5" x14ac:dyDescent="0.2">
      <c r="B8" s="261" t="s">
        <v>174</v>
      </c>
      <c r="C8" s="253">
        <v>4.3499999999999997E-2</v>
      </c>
      <c r="D8" s="254">
        <v>4.1200000000000001E-2</v>
      </c>
      <c r="E8" s="254">
        <v>5.2900000000000003E-2</v>
      </c>
      <c r="F8" s="156">
        <v>0.06</v>
      </c>
      <c r="G8" s="156">
        <v>0.06</v>
      </c>
      <c r="H8" s="255" t="s">
        <v>171</v>
      </c>
      <c r="I8" s="256">
        <f t="shared" ref="I8:I16" si="0">F8+6%</f>
        <v>0.12</v>
      </c>
      <c r="J8" s="256">
        <f t="shared" ref="J8:J16" si="1">F8-6%</f>
        <v>0</v>
      </c>
      <c r="K8" s="251" t="s">
        <v>74</v>
      </c>
      <c r="L8" s="118">
        <v>0.06</v>
      </c>
      <c r="N8" s="218"/>
      <c r="O8" s="219"/>
      <c r="P8" s="219"/>
      <c r="Q8" s="219"/>
      <c r="R8" s="219"/>
      <c r="S8" s="219"/>
      <c r="T8" s="219"/>
      <c r="U8" s="219"/>
      <c r="V8" s="219"/>
      <c r="W8" s="219"/>
      <c r="X8" s="220"/>
    </row>
    <row r="9" spans="2:24" ht="25.5" x14ac:dyDescent="0.2">
      <c r="B9" s="261" t="s">
        <v>67</v>
      </c>
      <c r="C9" s="253">
        <v>8.7300000000000003E-2</v>
      </c>
      <c r="D9" s="254">
        <v>6.5699999999999995E-2</v>
      </c>
      <c r="E9" s="254">
        <v>5.1299999999999998E-2</v>
      </c>
      <c r="F9" s="156">
        <v>7.0000000000000007E-2</v>
      </c>
      <c r="G9" s="156">
        <v>7.0000000000000007E-2</v>
      </c>
      <c r="H9" s="255" t="s">
        <v>173</v>
      </c>
      <c r="I9" s="256">
        <f t="shared" ref="I9:I10" si="2">F9+5%</f>
        <v>0.12000000000000001</v>
      </c>
      <c r="J9" s="256">
        <f t="shared" ref="J9:J10" si="3">F9-5%</f>
        <v>2.0000000000000004E-2</v>
      </c>
      <c r="K9" s="263" t="s">
        <v>76</v>
      </c>
      <c r="L9" s="118">
        <v>0.05</v>
      </c>
      <c r="N9" s="218"/>
      <c r="O9" s="219"/>
      <c r="P9" s="219"/>
      <c r="Q9" s="219"/>
      <c r="R9" s="219"/>
      <c r="S9" s="219"/>
      <c r="T9" s="219"/>
      <c r="U9" s="219"/>
      <c r="V9" s="219"/>
      <c r="W9" s="219"/>
      <c r="X9" s="220"/>
    </row>
    <row r="10" spans="2:24" x14ac:dyDescent="0.2">
      <c r="B10" s="261" t="s">
        <v>68</v>
      </c>
      <c r="C10" s="253">
        <v>4.6999999999999993E-3</v>
      </c>
      <c r="D10" s="254">
        <v>3.5999999999999999E-3</v>
      </c>
      <c r="E10" s="254">
        <v>2.5000000000000001E-3</v>
      </c>
      <c r="F10" s="156">
        <v>0.05</v>
      </c>
      <c r="G10" s="156">
        <v>0.05</v>
      </c>
      <c r="H10" s="255" t="s">
        <v>173</v>
      </c>
      <c r="I10" s="256">
        <f t="shared" si="2"/>
        <v>0.1</v>
      </c>
      <c r="J10" s="256">
        <f t="shared" si="3"/>
        <v>0</v>
      </c>
      <c r="K10" s="251" t="s">
        <v>77</v>
      </c>
      <c r="L10" s="118">
        <v>0.05</v>
      </c>
      <c r="N10" s="218"/>
      <c r="O10" s="219"/>
      <c r="P10" s="219"/>
      <c r="Q10" s="219"/>
      <c r="R10" s="219"/>
      <c r="S10" s="219"/>
      <c r="T10" s="219"/>
      <c r="U10" s="219"/>
      <c r="V10" s="219"/>
      <c r="W10" s="219"/>
      <c r="X10" s="220"/>
    </row>
    <row r="11" spans="2:24" x14ac:dyDescent="0.2">
      <c r="B11" s="262" t="s">
        <v>69</v>
      </c>
      <c r="C11" s="253">
        <v>0</v>
      </c>
      <c r="D11" s="254">
        <v>5.7000000000000002E-3</v>
      </c>
      <c r="E11" s="254">
        <v>3.0999999999999999E-3</v>
      </c>
      <c r="F11" s="156">
        <v>0.05</v>
      </c>
      <c r="G11" s="156">
        <v>0.05</v>
      </c>
      <c r="H11" s="255" t="s">
        <v>173</v>
      </c>
      <c r="I11" s="256">
        <f>F11+5%</f>
        <v>0.1</v>
      </c>
      <c r="J11" s="256">
        <f>F11-5%</f>
        <v>0</v>
      </c>
      <c r="K11" s="251" t="s">
        <v>78</v>
      </c>
      <c r="L11" s="118">
        <v>0.05</v>
      </c>
      <c r="N11" s="218"/>
      <c r="O11" s="219"/>
      <c r="P11" s="219"/>
      <c r="Q11" s="219"/>
      <c r="R11" s="219"/>
      <c r="S11" s="219"/>
      <c r="T11" s="219"/>
      <c r="U11" s="219"/>
      <c r="V11" s="219"/>
      <c r="W11" s="219"/>
      <c r="X11" s="220"/>
    </row>
    <row r="12" spans="2:24" x14ac:dyDescent="0.2">
      <c r="B12" s="262" t="s">
        <v>107</v>
      </c>
      <c r="C12" s="253">
        <v>5.3400000000000003E-2</v>
      </c>
      <c r="D12" s="254">
        <v>5.0599999999999999E-2</v>
      </c>
      <c r="E12" s="254">
        <v>6.4399999999999999E-2</v>
      </c>
      <c r="F12" s="156">
        <v>0.05</v>
      </c>
      <c r="G12" s="156">
        <v>0.05</v>
      </c>
      <c r="H12" s="255" t="s">
        <v>173</v>
      </c>
      <c r="I12" s="256">
        <f>F12+5%</f>
        <v>0.1</v>
      </c>
      <c r="J12" s="256">
        <f>F12-5%</f>
        <v>0</v>
      </c>
      <c r="K12" s="251" t="s">
        <v>78</v>
      </c>
      <c r="L12" s="118">
        <v>0.05</v>
      </c>
      <c r="N12" s="218"/>
      <c r="O12" s="219"/>
      <c r="P12" s="219"/>
      <c r="Q12" s="219"/>
      <c r="R12" s="219"/>
      <c r="S12" s="219"/>
      <c r="T12" s="219"/>
      <c r="U12" s="219"/>
      <c r="V12" s="219"/>
      <c r="W12" s="219"/>
      <c r="X12" s="220"/>
    </row>
    <row r="13" spans="2:24" x14ac:dyDescent="0.2">
      <c r="B13" s="262" t="s">
        <v>70</v>
      </c>
      <c r="C13" s="253">
        <v>0.19650000000000001</v>
      </c>
      <c r="D13" s="254">
        <v>0.1956</v>
      </c>
      <c r="E13" s="254">
        <v>0.19919999999999999</v>
      </c>
      <c r="F13" s="156">
        <v>0.15</v>
      </c>
      <c r="G13" s="156">
        <v>0.15</v>
      </c>
      <c r="H13" s="255" t="s">
        <v>173</v>
      </c>
      <c r="I13" s="256">
        <f>F13+5%</f>
        <v>0.2</v>
      </c>
      <c r="J13" s="256">
        <f>F13-5%</f>
        <v>9.9999999999999992E-2</v>
      </c>
      <c r="K13" s="251" t="s">
        <v>78</v>
      </c>
      <c r="L13" s="118">
        <v>0.05</v>
      </c>
      <c r="N13" s="218"/>
      <c r="O13" s="219"/>
      <c r="P13" s="219"/>
      <c r="Q13" s="219"/>
      <c r="R13" s="219"/>
      <c r="S13" s="219"/>
      <c r="T13" s="219"/>
      <c r="U13" s="219"/>
      <c r="V13" s="219"/>
      <c r="W13" s="219"/>
      <c r="X13" s="220"/>
    </row>
    <row r="14" spans="2:24" x14ac:dyDescent="0.2">
      <c r="B14" s="262" t="s">
        <v>71</v>
      </c>
      <c r="C14" s="253">
        <v>1.6299999999999999E-2</v>
      </c>
      <c r="D14" s="254">
        <v>1.54E-2</v>
      </c>
      <c r="E14" s="254">
        <v>1.6899999999999998E-2</v>
      </c>
      <c r="F14" s="156">
        <v>0.05</v>
      </c>
      <c r="G14" s="156">
        <v>0.05</v>
      </c>
      <c r="H14" s="255" t="s">
        <v>173</v>
      </c>
      <c r="I14" s="256">
        <f t="shared" ref="I14" si="4">F14+5%</f>
        <v>0.1</v>
      </c>
      <c r="J14" s="256">
        <f t="shared" ref="J14" si="5">F14-5%</f>
        <v>0</v>
      </c>
      <c r="K14" s="260" t="s">
        <v>203</v>
      </c>
      <c r="L14" s="118">
        <v>0.05</v>
      </c>
      <c r="N14" s="218"/>
      <c r="O14" s="219"/>
      <c r="P14" s="219"/>
      <c r="Q14" s="219"/>
      <c r="R14" s="219"/>
      <c r="S14" s="219"/>
      <c r="T14" s="219"/>
      <c r="U14" s="219"/>
      <c r="V14" s="219"/>
      <c r="W14" s="219"/>
      <c r="X14" s="220"/>
    </row>
    <row r="15" spans="2:24" x14ac:dyDescent="0.2">
      <c r="B15" s="262" t="s">
        <v>175</v>
      </c>
      <c r="C15" s="257">
        <f>SUM(C6:C14)</f>
        <v>1.7219</v>
      </c>
      <c r="D15" s="258">
        <f>SUM(D6:D14)</f>
        <v>1.7377000000000002</v>
      </c>
      <c r="E15" s="258">
        <f>SUM(E6:E14)</f>
        <v>1.7595999999999998</v>
      </c>
      <c r="F15" s="259">
        <f>SUM(F6:F14)</f>
        <v>1.7700000000000002</v>
      </c>
      <c r="G15" s="259">
        <f>SUM(G6:G14)</f>
        <v>1.7700000000000002</v>
      </c>
      <c r="H15" s="260" t="s">
        <v>203</v>
      </c>
      <c r="I15" s="260" t="s">
        <v>203</v>
      </c>
      <c r="J15" s="260" t="s">
        <v>203</v>
      </c>
      <c r="K15" s="260" t="s">
        <v>203</v>
      </c>
      <c r="N15" s="218"/>
      <c r="O15" s="219"/>
      <c r="P15" s="219"/>
      <c r="Q15" s="219"/>
      <c r="R15" s="219"/>
      <c r="S15" s="219"/>
      <c r="T15" s="219"/>
      <c r="U15" s="219"/>
      <c r="V15" s="219"/>
      <c r="W15" s="219"/>
      <c r="X15" s="220"/>
    </row>
    <row r="16" spans="2:24" ht="13.5" thickBot="1" x14ac:dyDescent="0.25">
      <c r="B16" s="262" t="s">
        <v>176</v>
      </c>
      <c r="C16" s="253">
        <v>0.32929999999999998</v>
      </c>
      <c r="D16" s="254">
        <v>0.32879999999999998</v>
      </c>
      <c r="E16" s="254">
        <v>0.32840000000000003</v>
      </c>
      <c r="F16" s="156">
        <v>0.3</v>
      </c>
      <c r="G16" s="156">
        <v>0.3</v>
      </c>
      <c r="H16" s="255" t="s">
        <v>171</v>
      </c>
      <c r="I16" s="256">
        <f t="shared" si="0"/>
        <v>0.36</v>
      </c>
      <c r="J16" s="256">
        <f t="shared" si="1"/>
        <v>0.24</v>
      </c>
      <c r="K16" s="251" t="s">
        <v>79</v>
      </c>
      <c r="L16" s="118">
        <v>0.06</v>
      </c>
      <c r="N16" s="221"/>
      <c r="O16" s="222"/>
      <c r="P16" s="222"/>
      <c r="Q16" s="222"/>
      <c r="R16" s="222"/>
      <c r="S16" s="222"/>
      <c r="T16" s="222"/>
      <c r="U16" s="222"/>
      <c r="V16" s="222"/>
      <c r="W16" s="222"/>
      <c r="X16" s="223"/>
    </row>
    <row r="17" spans="2:24" hidden="1" x14ac:dyDescent="0.2">
      <c r="B17" s="123" t="s">
        <v>112</v>
      </c>
      <c r="C17" s="124"/>
      <c r="D17" s="124"/>
      <c r="E17" s="124"/>
      <c r="F17" s="124"/>
      <c r="G17" s="124"/>
      <c r="H17" s="125"/>
      <c r="I17" s="126"/>
      <c r="J17" s="126"/>
      <c r="K17" s="127"/>
    </row>
    <row r="18" spans="2:24" ht="28.5" hidden="1" x14ac:dyDescent="0.2">
      <c r="B18" s="48" t="s">
        <v>187</v>
      </c>
      <c r="C18" s="138">
        <v>2E-3</v>
      </c>
      <c r="D18" s="138">
        <v>2E-3</v>
      </c>
      <c r="E18" s="138">
        <v>1.5E-3</v>
      </c>
    </row>
    <row r="20" spans="2:24" ht="13.5" thickBot="1" x14ac:dyDescent="0.25"/>
    <row r="21" spans="2:24" ht="13.5" thickBot="1" x14ac:dyDescent="0.25">
      <c r="B21" s="111" t="s">
        <v>232</v>
      </c>
      <c r="C21" s="210" t="s">
        <v>230</v>
      </c>
      <c r="D21" s="211"/>
      <c r="E21" s="212"/>
    </row>
    <row r="22" spans="2:24" ht="26.25" thickBot="1" x14ac:dyDescent="0.25">
      <c r="B22" s="140" t="s">
        <v>161</v>
      </c>
      <c r="C22" s="141" t="s">
        <v>220</v>
      </c>
      <c r="D22" s="142" t="s">
        <v>224</v>
      </c>
      <c r="E22" s="143" t="s">
        <v>225</v>
      </c>
      <c r="F22" s="141" t="s">
        <v>165</v>
      </c>
      <c r="G22" s="141" t="s">
        <v>228</v>
      </c>
      <c r="H22" s="166" t="s">
        <v>166</v>
      </c>
      <c r="I22" s="142" t="s">
        <v>167</v>
      </c>
      <c r="J22" s="158" t="s">
        <v>203</v>
      </c>
      <c r="K22" s="248" t="s">
        <v>168</v>
      </c>
      <c r="N22" s="213" t="s">
        <v>169</v>
      </c>
      <c r="O22" s="214"/>
      <c r="P22" s="214"/>
      <c r="Q22" s="214"/>
      <c r="R22" s="214"/>
      <c r="S22" s="214"/>
      <c r="T22" s="214"/>
      <c r="U22" s="214"/>
      <c r="V22" s="214"/>
      <c r="W22" s="214"/>
      <c r="X22" s="215"/>
    </row>
    <row r="23" spans="2:24" ht="25.5" x14ac:dyDescent="0.2">
      <c r="B23" s="145" t="s">
        <v>170</v>
      </c>
      <c r="C23" s="112">
        <v>1.5299999999999999E-2</v>
      </c>
      <c r="D23" s="113">
        <v>1.6299999999999999E-2</v>
      </c>
      <c r="E23" s="114">
        <v>1.7000000000000001E-2</v>
      </c>
      <c r="F23" s="115">
        <v>0.06</v>
      </c>
      <c r="G23" s="115">
        <v>0.06</v>
      </c>
      <c r="H23" s="116" t="s">
        <v>171</v>
      </c>
      <c r="I23" s="117">
        <f>F23+6%</f>
        <v>0.12</v>
      </c>
      <c r="J23" s="117">
        <f>F23-6%</f>
        <v>0</v>
      </c>
      <c r="K23" s="246" t="s">
        <v>130</v>
      </c>
      <c r="L23" s="118">
        <v>0.06</v>
      </c>
      <c r="N23" s="204" t="s">
        <v>198</v>
      </c>
      <c r="O23" s="205"/>
      <c r="P23" s="205"/>
      <c r="Q23" s="205"/>
      <c r="R23" s="205"/>
      <c r="S23" s="205"/>
      <c r="T23" s="205"/>
      <c r="U23" s="205"/>
      <c r="V23" s="205"/>
      <c r="W23" s="205"/>
      <c r="X23" s="206"/>
    </row>
    <row r="24" spans="2:24" x14ac:dyDescent="0.2">
      <c r="B24" s="148" t="s">
        <v>172</v>
      </c>
      <c r="C24" s="112">
        <v>0.13089999999999999</v>
      </c>
      <c r="D24" s="113">
        <v>0.13</v>
      </c>
      <c r="E24" s="114">
        <v>0.13089999999999999</v>
      </c>
      <c r="F24" s="115">
        <v>0.18</v>
      </c>
      <c r="G24" s="115">
        <v>0.18</v>
      </c>
      <c r="H24" s="116" t="s">
        <v>173</v>
      </c>
      <c r="I24" s="117">
        <f>F24+5%</f>
        <v>0.22999999999999998</v>
      </c>
      <c r="J24" s="117">
        <f>F24-5%</f>
        <v>0.13</v>
      </c>
      <c r="K24" s="247" t="s">
        <v>73</v>
      </c>
      <c r="L24" s="118">
        <v>0.05</v>
      </c>
      <c r="N24" s="204"/>
      <c r="O24" s="205"/>
      <c r="P24" s="205"/>
      <c r="Q24" s="205"/>
      <c r="R24" s="205"/>
      <c r="S24" s="205"/>
      <c r="T24" s="205"/>
      <c r="U24" s="205"/>
      <c r="V24" s="205"/>
      <c r="W24" s="205"/>
      <c r="X24" s="206"/>
    </row>
    <row r="25" spans="2:24" ht="25.5" x14ac:dyDescent="0.2">
      <c r="B25" s="145" t="s">
        <v>174</v>
      </c>
      <c r="C25" s="112">
        <v>0.73089999999999999</v>
      </c>
      <c r="D25" s="113">
        <v>0.73060000000000003</v>
      </c>
      <c r="E25" s="114">
        <v>0.73</v>
      </c>
      <c r="F25" s="115">
        <v>0.7</v>
      </c>
      <c r="G25" s="115">
        <v>0.7</v>
      </c>
      <c r="H25" s="116" t="s">
        <v>171</v>
      </c>
      <c r="I25" s="117">
        <f t="shared" ref="I25" si="6">F25+6%</f>
        <v>0.76</v>
      </c>
      <c r="J25" s="117">
        <f t="shared" ref="J25" si="7">F25-6%</f>
        <v>0.6399999999999999</v>
      </c>
      <c r="K25" s="247" t="s">
        <v>74</v>
      </c>
      <c r="L25" s="118">
        <v>0.06</v>
      </c>
      <c r="N25" s="204"/>
      <c r="O25" s="205"/>
      <c r="P25" s="205"/>
      <c r="Q25" s="205"/>
      <c r="R25" s="205"/>
      <c r="S25" s="205"/>
      <c r="T25" s="205"/>
      <c r="U25" s="205"/>
      <c r="V25" s="205"/>
      <c r="W25" s="205"/>
      <c r="X25" s="206"/>
    </row>
    <row r="26" spans="2:24" ht="25.5" x14ac:dyDescent="0.2">
      <c r="B26" s="145" t="s">
        <v>67</v>
      </c>
      <c r="C26" s="112">
        <v>3.1199999999999999E-2</v>
      </c>
      <c r="D26" s="113">
        <v>2.8000000000000001E-2</v>
      </c>
      <c r="E26" s="114">
        <v>3.2000000000000001E-2</v>
      </c>
      <c r="F26" s="115">
        <v>0.05</v>
      </c>
      <c r="G26" s="115">
        <v>0.05</v>
      </c>
      <c r="H26" s="116" t="s">
        <v>173</v>
      </c>
      <c r="I26" s="117">
        <f t="shared" ref="I26:I27" si="8">F26+5%</f>
        <v>0.1</v>
      </c>
      <c r="J26" s="117">
        <f t="shared" ref="J26:J27" si="9">F26-5%</f>
        <v>0</v>
      </c>
      <c r="K26" s="246" t="s">
        <v>76</v>
      </c>
      <c r="L26" s="118">
        <v>0.05</v>
      </c>
      <c r="N26" s="204"/>
      <c r="O26" s="205"/>
      <c r="P26" s="205"/>
      <c r="Q26" s="205"/>
      <c r="R26" s="205"/>
      <c r="S26" s="205"/>
      <c r="T26" s="205"/>
      <c r="U26" s="205"/>
      <c r="V26" s="205"/>
      <c r="W26" s="205"/>
      <c r="X26" s="206"/>
    </row>
    <row r="27" spans="2:24" x14ac:dyDescent="0.2">
      <c r="B27" s="145" t="s">
        <v>68</v>
      </c>
      <c r="C27" s="112">
        <v>1.2800000000000001E-2</v>
      </c>
      <c r="D27" s="113">
        <v>1.3899999999999999E-2</v>
      </c>
      <c r="E27" s="114">
        <v>1.34E-2</v>
      </c>
      <c r="F27" s="115">
        <v>0.05</v>
      </c>
      <c r="G27" s="115">
        <v>0.05</v>
      </c>
      <c r="H27" s="116" t="s">
        <v>173</v>
      </c>
      <c r="I27" s="117">
        <f t="shared" si="8"/>
        <v>0.1</v>
      </c>
      <c r="J27" s="117">
        <f t="shared" si="9"/>
        <v>0</v>
      </c>
      <c r="K27" s="247" t="s">
        <v>77</v>
      </c>
      <c r="L27" s="118">
        <v>0.05</v>
      </c>
      <c r="N27" s="204"/>
      <c r="O27" s="205"/>
      <c r="P27" s="205"/>
      <c r="Q27" s="205"/>
      <c r="R27" s="205"/>
      <c r="S27" s="205"/>
      <c r="T27" s="205"/>
      <c r="U27" s="205"/>
      <c r="V27" s="205"/>
      <c r="W27" s="205"/>
      <c r="X27" s="206"/>
    </row>
    <row r="28" spans="2:24" x14ac:dyDescent="0.2">
      <c r="B28" s="148" t="s">
        <v>69</v>
      </c>
      <c r="C28" s="112">
        <v>0</v>
      </c>
      <c r="D28" s="113">
        <v>0</v>
      </c>
      <c r="E28" s="114">
        <v>0</v>
      </c>
      <c r="F28" s="115">
        <v>0.05</v>
      </c>
      <c r="G28" s="115">
        <v>0.05</v>
      </c>
      <c r="H28" s="116" t="s">
        <v>173</v>
      </c>
      <c r="I28" s="117">
        <f>F28+5%</f>
        <v>0.1</v>
      </c>
      <c r="J28" s="117">
        <f>F28-5%</f>
        <v>0</v>
      </c>
      <c r="K28" s="247" t="s">
        <v>78</v>
      </c>
      <c r="L28" s="118">
        <v>0.05</v>
      </c>
      <c r="N28" s="204"/>
      <c r="O28" s="205"/>
      <c r="P28" s="205"/>
      <c r="Q28" s="205"/>
      <c r="R28" s="205"/>
      <c r="S28" s="205"/>
      <c r="T28" s="205"/>
      <c r="U28" s="205"/>
      <c r="V28" s="205"/>
      <c r="W28" s="205"/>
      <c r="X28" s="206"/>
    </row>
    <row r="29" spans="2:24" x14ac:dyDescent="0.2">
      <c r="B29" s="148" t="s">
        <v>107</v>
      </c>
      <c r="C29" s="112">
        <v>0</v>
      </c>
      <c r="D29" s="113">
        <v>0</v>
      </c>
      <c r="E29" s="114">
        <v>0</v>
      </c>
      <c r="F29" s="115">
        <v>0.05</v>
      </c>
      <c r="G29" s="115">
        <v>0.05</v>
      </c>
      <c r="H29" s="116" t="s">
        <v>173</v>
      </c>
      <c r="I29" s="117">
        <f>F29+5%</f>
        <v>0.1</v>
      </c>
      <c r="J29" s="117">
        <f>F29-5%</f>
        <v>0</v>
      </c>
      <c r="K29" s="247" t="s">
        <v>78</v>
      </c>
      <c r="L29" s="118">
        <v>0.05</v>
      </c>
      <c r="N29" s="204"/>
      <c r="O29" s="205"/>
      <c r="P29" s="205"/>
      <c r="Q29" s="205"/>
      <c r="R29" s="205"/>
      <c r="S29" s="205"/>
      <c r="T29" s="205"/>
      <c r="U29" s="205"/>
      <c r="V29" s="205"/>
      <c r="W29" s="205"/>
      <c r="X29" s="206"/>
    </row>
    <row r="30" spans="2:24" x14ac:dyDescent="0.2">
      <c r="B30" s="148" t="s">
        <v>70</v>
      </c>
      <c r="C30" s="112">
        <v>7.7799999999999994E-2</v>
      </c>
      <c r="D30" s="113">
        <v>7.8799999999999995E-2</v>
      </c>
      <c r="E30" s="114">
        <v>7.5700000000000003E-2</v>
      </c>
      <c r="F30" s="115">
        <v>0.11</v>
      </c>
      <c r="G30" s="115">
        <v>0.11</v>
      </c>
      <c r="H30" s="116" t="s">
        <v>173</v>
      </c>
      <c r="I30" s="117">
        <f>IF(F30+5%&gt;20%,20%,F30+5%)</f>
        <v>0.16</v>
      </c>
      <c r="J30" s="117">
        <f>IF(F30+5%&gt;20%,15%,F30-5%)</f>
        <v>0.06</v>
      </c>
      <c r="K30" s="247" t="s">
        <v>78</v>
      </c>
      <c r="L30" s="118">
        <v>0.05</v>
      </c>
      <c r="N30" s="204"/>
      <c r="O30" s="205"/>
      <c r="P30" s="205"/>
      <c r="Q30" s="205"/>
      <c r="R30" s="205"/>
      <c r="S30" s="205"/>
      <c r="T30" s="205"/>
      <c r="U30" s="205"/>
      <c r="V30" s="205"/>
      <c r="W30" s="205"/>
      <c r="X30" s="206"/>
    </row>
    <row r="31" spans="2:24" x14ac:dyDescent="0.2">
      <c r="B31" s="148" t="s">
        <v>71</v>
      </c>
      <c r="C31" s="112">
        <v>1.1000000000000001E-3</v>
      </c>
      <c r="D31" s="113">
        <v>2.3999999999999998E-3</v>
      </c>
      <c r="E31" s="114">
        <v>1E-3</v>
      </c>
      <c r="F31" s="115">
        <v>0.05</v>
      </c>
      <c r="G31" s="115">
        <v>0.05</v>
      </c>
      <c r="H31" s="116" t="s">
        <v>173</v>
      </c>
      <c r="I31" s="117">
        <f t="shared" ref="I31" si="10">F31+5%</f>
        <v>0.1</v>
      </c>
      <c r="J31" s="117">
        <f t="shared" ref="J31" si="11">F31-5%</f>
        <v>0</v>
      </c>
      <c r="K31" s="252" t="s">
        <v>203</v>
      </c>
      <c r="L31" s="118">
        <v>0.05</v>
      </c>
      <c r="N31" s="204"/>
      <c r="O31" s="205"/>
      <c r="P31" s="205"/>
      <c r="Q31" s="205"/>
      <c r="R31" s="205"/>
      <c r="S31" s="205"/>
      <c r="T31" s="205"/>
      <c r="U31" s="205"/>
      <c r="V31" s="205"/>
      <c r="W31" s="205"/>
      <c r="X31" s="206"/>
    </row>
    <row r="32" spans="2:24" x14ac:dyDescent="0.2">
      <c r="B32" s="148" t="s">
        <v>175</v>
      </c>
      <c r="C32" s="119">
        <f>SUM(C23:C31)</f>
        <v>1</v>
      </c>
      <c r="D32" s="120">
        <f>SUM(D23:D31)</f>
        <v>1</v>
      </c>
      <c r="E32" s="121">
        <f>SUM(E23:E31)</f>
        <v>0.99999999999999989</v>
      </c>
      <c r="F32" s="122">
        <v>1.3000000000000003</v>
      </c>
      <c r="G32" s="122">
        <f>SUM(G23:G31)</f>
        <v>1.3000000000000003</v>
      </c>
      <c r="H32" s="150" t="s">
        <v>203</v>
      </c>
      <c r="I32" s="150" t="s">
        <v>203</v>
      </c>
      <c r="J32" s="150" t="s">
        <v>203</v>
      </c>
      <c r="K32" s="252" t="s">
        <v>203</v>
      </c>
      <c r="N32" s="204"/>
      <c r="O32" s="205"/>
      <c r="P32" s="205"/>
      <c r="Q32" s="205"/>
      <c r="R32" s="205"/>
      <c r="S32" s="205"/>
      <c r="T32" s="205"/>
      <c r="U32" s="205"/>
      <c r="V32" s="205"/>
      <c r="W32" s="205"/>
      <c r="X32" s="206"/>
    </row>
    <row r="33" spans="2:24" ht="13.5" thickBot="1" x14ac:dyDescent="0.25">
      <c r="B33" s="151" t="s">
        <v>176</v>
      </c>
      <c r="C33" s="152">
        <v>8.3900000000000002E-2</v>
      </c>
      <c r="D33" s="153">
        <v>8.3500000000000005E-2</v>
      </c>
      <c r="E33" s="154">
        <v>8.2699999999999996E-2</v>
      </c>
      <c r="F33" s="155">
        <v>0.08</v>
      </c>
      <c r="G33" s="155">
        <v>0.08</v>
      </c>
      <c r="H33" s="249" t="s">
        <v>171</v>
      </c>
      <c r="I33" s="250">
        <f t="shared" ref="I33" si="12">F33+6%</f>
        <v>0.14000000000000001</v>
      </c>
      <c r="J33" s="250">
        <f t="shared" ref="J33" si="13">F33-6%</f>
        <v>2.0000000000000004E-2</v>
      </c>
      <c r="K33" s="251" t="s">
        <v>79</v>
      </c>
      <c r="L33" s="118">
        <v>0.06</v>
      </c>
      <c r="N33" s="207"/>
      <c r="O33" s="208"/>
      <c r="P33" s="208"/>
      <c r="Q33" s="208"/>
      <c r="R33" s="208"/>
      <c r="S33" s="208"/>
      <c r="T33" s="208"/>
      <c r="U33" s="208"/>
      <c r="V33" s="208"/>
      <c r="W33" s="208"/>
      <c r="X33" s="209"/>
    </row>
    <row r="34" spans="2:24" hidden="1" x14ac:dyDescent="0.2">
      <c r="B34" s="123" t="s">
        <v>112</v>
      </c>
      <c r="C34" s="124"/>
      <c r="D34" s="124"/>
      <c r="E34" s="124"/>
      <c r="F34" s="124"/>
      <c r="G34" s="124"/>
      <c r="H34" s="125"/>
      <c r="I34" s="126"/>
      <c r="J34" s="126"/>
      <c r="K34" s="127"/>
    </row>
    <row r="35" spans="2:24" ht="28.5" hidden="1" x14ac:dyDescent="0.2">
      <c r="B35" s="48" t="s">
        <v>187</v>
      </c>
      <c r="C35" s="138">
        <v>2E-3</v>
      </c>
      <c r="D35" s="138">
        <v>2E-3</v>
      </c>
      <c r="E35" s="138">
        <v>2E-3</v>
      </c>
    </row>
    <row r="37" spans="2:24" ht="13.5" thickBot="1" x14ac:dyDescent="0.25"/>
    <row r="38" spans="2:24" ht="13.5" thickBot="1" x14ac:dyDescent="0.25">
      <c r="B38" s="111" t="s">
        <v>199</v>
      </c>
      <c r="C38" s="210" t="s">
        <v>230</v>
      </c>
      <c r="D38" s="211"/>
      <c r="E38" s="212"/>
    </row>
    <row r="39" spans="2:24" ht="26.25" thickBot="1" x14ac:dyDescent="0.25">
      <c r="B39" s="140" t="s">
        <v>161</v>
      </c>
      <c r="C39" s="268" t="s">
        <v>203</v>
      </c>
      <c r="D39" s="142" t="s">
        <v>226</v>
      </c>
      <c r="E39" s="143" t="s">
        <v>222</v>
      </c>
      <c r="F39" s="141" t="s">
        <v>165</v>
      </c>
      <c r="G39" s="141" t="s">
        <v>228</v>
      </c>
      <c r="H39" s="166" t="s">
        <v>166</v>
      </c>
      <c r="I39" s="142" t="s">
        <v>167</v>
      </c>
      <c r="J39" s="158" t="s">
        <v>235</v>
      </c>
      <c r="K39" s="248" t="s">
        <v>168</v>
      </c>
      <c r="N39" s="213" t="s">
        <v>169</v>
      </c>
      <c r="O39" s="214"/>
      <c r="P39" s="214"/>
      <c r="Q39" s="214"/>
      <c r="R39" s="214"/>
      <c r="S39" s="214"/>
      <c r="T39" s="214"/>
      <c r="U39" s="214"/>
      <c r="V39" s="214"/>
      <c r="W39" s="214"/>
      <c r="X39" s="215"/>
    </row>
    <row r="40" spans="2:24" ht="25.5" x14ac:dyDescent="0.2">
      <c r="B40" s="145" t="s">
        <v>170</v>
      </c>
      <c r="C40" s="269" t="s">
        <v>203</v>
      </c>
      <c r="D40" s="113">
        <v>0.23949999999999999</v>
      </c>
      <c r="E40" s="114">
        <v>0.24</v>
      </c>
      <c r="F40" s="115">
        <v>0.19</v>
      </c>
      <c r="G40" s="115">
        <v>0.19</v>
      </c>
      <c r="H40" s="116" t="s">
        <v>171</v>
      </c>
      <c r="I40" s="117">
        <f>F40+6%</f>
        <v>0.25</v>
      </c>
      <c r="J40" s="117">
        <f>F40-6%</f>
        <v>0.13</v>
      </c>
      <c r="K40" s="246" t="s">
        <v>130</v>
      </c>
      <c r="L40" s="118">
        <v>0.06</v>
      </c>
      <c r="N40" s="204" t="s">
        <v>200</v>
      </c>
      <c r="O40" s="219"/>
      <c r="P40" s="219"/>
      <c r="Q40" s="219"/>
      <c r="R40" s="219"/>
      <c r="S40" s="219"/>
      <c r="T40" s="219"/>
      <c r="U40" s="219"/>
      <c r="V40" s="219"/>
      <c r="W40" s="219"/>
      <c r="X40" s="220"/>
    </row>
    <row r="41" spans="2:24" x14ac:dyDescent="0.2">
      <c r="B41" s="148" t="s">
        <v>172</v>
      </c>
      <c r="C41" s="269" t="s">
        <v>203</v>
      </c>
      <c r="D41" s="113">
        <v>0.2702</v>
      </c>
      <c r="E41" s="114">
        <v>0.25519999999999998</v>
      </c>
      <c r="F41" s="115">
        <v>0.25</v>
      </c>
      <c r="G41" s="115">
        <v>0.25</v>
      </c>
      <c r="H41" s="116" t="s">
        <v>173</v>
      </c>
      <c r="I41" s="117">
        <f>F41+5%</f>
        <v>0.3</v>
      </c>
      <c r="J41" s="117">
        <f>F41-5%</f>
        <v>0.2</v>
      </c>
      <c r="K41" s="247" t="s">
        <v>73</v>
      </c>
      <c r="L41" s="118">
        <v>0.05</v>
      </c>
      <c r="N41" s="218"/>
      <c r="O41" s="219"/>
      <c r="P41" s="219"/>
      <c r="Q41" s="219"/>
      <c r="R41" s="219"/>
      <c r="S41" s="219"/>
      <c r="T41" s="219"/>
      <c r="U41" s="219"/>
      <c r="V41" s="219"/>
      <c r="W41" s="219"/>
      <c r="X41" s="220"/>
    </row>
    <row r="42" spans="2:24" ht="25.5" x14ac:dyDescent="0.2">
      <c r="B42" s="145" t="s">
        <v>174</v>
      </c>
      <c r="C42" s="269" t="s">
        <v>203</v>
      </c>
      <c r="D42" s="113">
        <v>0.37230000000000002</v>
      </c>
      <c r="E42" s="114">
        <v>0.41070000000000001</v>
      </c>
      <c r="F42" s="115">
        <v>0.39</v>
      </c>
      <c r="G42" s="115">
        <v>0.39</v>
      </c>
      <c r="H42" s="116" t="s">
        <v>171</v>
      </c>
      <c r="I42" s="117">
        <f t="shared" ref="I42" si="14">F42+6%</f>
        <v>0.45</v>
      </c>
      <c r="J42" s="117">
        <f t="shared" ref="J42" si="15">F42-6%</f>
        <v>0.33</v>
      </c>
      <c r="K42" s="247" t="s">
        <v>74</v>
      </c>
      <c r="L42" s="118">
        <v>0.06</v>
      </c>
      <c r="N42" s="218"/>
      <c r="O42" s="219"/>
      <c r="P42" s="219"/>
      <c r="Q42" s="219"/>
      <c r="R42" s="219"/>
      <c r="S42" s="219"/>
      <c r="T42" s="219"/>
      <c r="U42" s="219"/>
      <c r="V42" s="219"/>
      <c r="W42" s="219"/>
      <c r="X42" s="220"/>
    </row>
    <row r="43" spans="2:24" ht="25.5" x14ac:dyDescent="0.2">
      <c r="B43" s="145" t="s">
        <v>67</v>
      </c>
      <c r="C43" s="269" t="s">
        <v>203</v>
      </c>
      <c r="D43" s="113">
        <v>4.9200000000000001E-2</v>
      </c>
      <c r="E43" s="114">
        <v>4.8399999999999999E-2</v>
      </c>
      <c r="F43" s="115">
        <v>0.05</v>
      </c>
      <c r="G43" s="115">
        <v>0.05</v>
      </c>
      <c r="H43" s="116" t="s">
        <v>173</v>
      </c>
      <c r="I43" s="117">
        <f t="shared" ref="I43:I44" si="16">F43+5%</f>
        <v>0.1</v>
      </c>
      <c r="J43" s="117">
        <f t="shared" ref="J43:J44" si="17">F43-5%</f>
        <v>0</v>
      </c>
      <c r="K43" s="246" t="s">
        <v>76</v>
      </c>
      <c r="L43" s="118">
        <v>0.05</v>
      </c>
      <c r="N43" s="218"/>
      <c r="O43" s="219"/>
      <c r="P43" s="219"/>
      <c r="Q43" s="219"/>
      <c r="R43" s="219"/>
      <c r="S43" s="219"/>
      <c r="T43" s="219"/>
      <c r="U43" s="219"/>
      <c r="V43" s="219"/>
      <c r="W43" s="219"/>
      <c r="X43" s="220"/>
    </row>
    <row r="44" spans="2:24" x14ac:dyDescent="0.2">
      <c r="B44" s="145" t="s">
        <v>68</v>
      </c>
      <c r="C44" s="269" t="s">
        <v>203</v>
      </c>
      <c r="D44" s="113">
        <v>0.03</v>
      </c>
      <c r="E44" s="114">
        <v>3.8300000000000001E-2</v>
      </c>
      <c r="F44" s="115">
        <v>0.05</v>
      </c>
      <c r="G44" s="115">
        <v>0.05</v>
      </c>
      <c r="H44" s="116" t="s">
        <v>173</v>
      </c>
      <c r="I44" s="117">
        <f t="shared" si="16"/>
        <v>0.1</v>
      </c>
      <c r="J44" s="117">
        <f t="shared" si="17"/>
        <v>0</v>
      </c>
      <c r="K44" s="247" t="s">
        <v>77</v>
      </c>
      <c r="L44" s="118">
        <v>0.05</v>
      </c>
      <c r="N44" s="218"/>
      <c r="O44" s="219"/>
      <c r="P44" s="219"/>
      <c r="Q44" s="219"/>
      <c r="R44" s="219"/>
      <c r="S44" s="219"/>
      <c r="T44" s="219"/>
      <c r="U44" s="219"/>
      <c r="V44" s="219"/>
      <c r="W44" s="219"/>
      <c r="X44" s="220"/>
    </row>
    <row r="45" spans="2:24" x14ac:dyDescent="0.2">
      <c r="B45" s="148" t="s">
        <v>69</v>
      </c>
      <c r="C45" s="269" t="s">
        <v>203</v>
      </c>
      <c r="D45" s="113">
        <v>0</v>
      </c>
      <c r="E45" s="114">
        <v>0</v>
      </c>
      <c r="F45" s="115">
        <v>0.05</v>
      </c>
      <c r="G45" s="115">
        <v>0.05</v>
      </c>
      <c r="H45" s="116" t="s">
        <v>173</v>
      </c>
      <c r="I45" s="117">
        <f>F45+5%</f>
        <v>0.1</v>
      </c>
      <c r="J45" s="117">
        <f>F45-5%</f>
        <v>0</v>
      </c>
      <c r="K45" s="247" t="s">
        <v>78</v>
      </c>
      <c r="L45" s="118">
        <v>0.05</v>
      </c>
      <c r="N45" s="218"/>
      <c r="O45" s="219"/>
      <c r="P45" s="219"/>
      <c r="Q45" s="219"/>
      <c r="R45" s="219"/>
      <c r="S45" s="219"/>
      <c r="T45" s="219"/>
      <c r="U45" s="219"/>
      <c r="V45" s="219"/>
      <c r="W45" s="219"/>
      <c r="X45" s="220"/>
    </row>
    <row r="46" spans="2:24" x14ac:dyDescent="0.2">
      <c r="B46" s="148" t="s">
        <v>107</v>
      </c>
      <c r="C46" s="269" t="s">
        <v>203</v>
      </c>
      <c r="D46" s="113">
        <v>1.46E-2</v>
      </c>
      <c r="E46" s="114">
        <v>3.2599999999999997E-2</v>
      </c>
      <c r="F46" s="115">
        <v>0.05</v>
      </c>
      <c r="G46" s="115">
        <v>0.05</v>
      </c>
      <c r="H46" s="116" t="s">
        <v>173</v>
      </c>
      <c r="I46" s="117">
        <f>F46+5%</f>
        <v>0.1</v>
      </c>
      <c r="J46" s="117">
        <f>F46-5%</f>
        <v>0</v>
      </c>
      <c r="K46" s="247" t="s">
        <v>78</v>
      </c>
      <c r="L46" s="118">
        <v>0.05</v>
      </c>
      <c r="N46" s="218"/>
      <c r="O46" s="219"/>
      <c r="P46" s="219"/>
      <c r="Q46" s="219"/>
      <c r="R46" s="219"/>
      <c r="S46" s="219"/>
      <c r="T46" s="219"/>
      <c r="U46" s="219"/>
      <c r="V46" s="219"/>
      <c r="W46" s="219"/>
      <c r="X46" s="220"/>
    </row>
    <row r="47" spans="2:24" x14ac:dyDescent="0.2">
      <c r="B47" s="148" t="s">
        <v>70</v>
      </c>
      <c r="C47" s="269" t="s">
        <v>203</v>
      </c>
      <c r="D47" s="113">
        <v>0.1862</v>
      </c>
      <c r="E47" s="114">
        <v>0.14549999999999999</v>
      </c>
      <c r="F47" s="115">
        <v>0.15</v>
      </c>
      <c r="G47" s="115">
        <v>0.12</v>
      </c>
      <c r="H47" s="116" t="s">
        <v>173</v>
      </c>
      <c r="I47" s="117">
        <f>G47+5%</f>
        <v>0.16999999999999998</v>
      </c>
      <c r="J47" s="117">
        <f>G47-5%</f>
        <v>6.9999999999999993E-2</v>
      </c>
      <c r="K47" s="247" t="s">
        <v>78</v>
      </c>
      <c r="L47" s="118">
        <v>0.05</v>
      </c>
      <c r="N47" s="218"/>
      <c r="O47" s="219"/>
      <c r="P47" s="219"/>
      <c r="Q47" s="219"/>
      <c r="R47" s="219"/>
      <c r="S47" s="219"/>
      <c r="T47" s="219"/>
      <c r="U47" s="219"/>
      <c r="V47" s="219"/>
      <c r="W47" s="219"/>
      <c r="X47" s="220"/>
    </row>
    <row r="48" spans="2:24" x14ac:dyDescent="0.2">
      <c r="B48" s="148" t="s">
        <v>71</v>
      </c>
      <c r="C48" s="269" t="s">
        <v>203</v>
      </c>
      <c r="D48" s="113">
        <v>2.8299999999999999E-2</v>
      </c>
      <c r="E48" s="114">
        <v>3.1800000000000002E-2</v>
      </c>
      <c r="F48" s="115">
        <v>0.05</v>
      </c>
      <c r="G48" s="115">
        <v>0.05</v>
      </c>
      <c r="H48" s="116" t="s">
        <v>173</v>
      </c>
      <c r="I48" s="117">
        <f t="shared" ref="I48" si="18">F48+5%</f>
        <v>0.1</v>
      </c>
      <c r="J48" s="117">
        <f t="shared" ref="J48" si="19">F48-5%</f>
        <v>0</v>
      </c>
      <c r="K48" s="252" t="s">
        <v>203</v>
      </c>
      <c r="L48" s="118">
        <v>0.05</v>
      </c>
      <c r="N48" s="218"/>
      <c r="O48" s="219"/>
      <c r="P48" s="219"/>
      <c r="Q48" s="219"/>
      <c r="R48" s="219"/>
      <c r="S48" s="219"/>
      <c r="T48" s="219"/>
      <c r="U48" s="219"/>
      <c r="V48" s="219"/>
      <c r="W48" s="219"/>
      <c r="X48" s="220"/>
    </row>
    <row r="49" spans="1:24" x14ac:dyDescent="0.2">
      <c r="B49" s="148" t="s">
        <v>175</v>
      </c>
      <c r="C49" s="270" t="s">
        <v>203</v>
      </c>
      <c r="D49" s="120">
        <f t="shared" ref="D49:E49" si="20">SUM(D40:D48)</f>
        <v>1.1903000000000001</v>
      </c>
      <c r="E49" s="121">
        <f t="shared" si="20"/>
        <v>1.2024999999999999</v>
      </c>
      <c r="F49" s="122">
        <v>1.2300000000000002</v>
      </c>
      <c r="G49" s="122">
        <f>SUM(G40:G48)</f>
        <v>1.2000000000000004</v>
      </c>
      <c r="H49" s="150" t="s">
        <v>203</v>
      </c>
      <c r="I49" s="150" t="s">
        <v>203</v>
      </c>
      <c r="J49" s="150" t="s">
        <v>203</v>
      </c>
      <c r="K49" s="252" t="s">
        <v>203</v>
      </c>
      <c r="N49" s="218"/>
      <c r="O49" s="219"/>
      <c r="P49" s="219"/>
      <c r="Q49" s="219"/>
      <c r="R49" s="219"/>
      <c r="S49" s="219"/>
      <c r="T49" s="219"/>
      <c r="U49" s="219"/>
      <c r="V49" s="219"/>
      <c r="W49" s="219"/>
      <c r="X49" s="220"/>
    </row>
    <row r="50" spans="1:24" ht="13.5" thickBot="1" x14ac:dyDescent="0.25">
      <c r="B50" s="151" t="s">
        <v>176</v>
      </c>
      <c r="C50" s="271" t="s">
        <v>203</v>
      </c>
      <c r="D50" s="153">
        <v>0.2303</v>
      </c>
      <c r="E50" s="154">
        <v>0.2409</v>
      </c>
      <c r="F50" s="155">
        <v>0.25</v>
      </c>
      <c r="G50" s="155">
        <v>0.25</v>
      </c>
      <c r="H50" s="249" t="s">
        <v>171</v>
      </c>
      <c r="I50" s="250">
        <f t="shared" ref="I50" si="21">F50+6%</f>
        <v>0.31</v>
      </c>
      <c r="J50" s="250">
        <f t="shared" ref="J50" si="22">F50-6%</f>
        <v>0.19</v>
      </c>
      <c r="K50" s="251" t="s">
        <v>79</v>
      </c>
      <c r="L50" s="118">
        <v>0.06</v>
      </c>
      <c r="N50" s="221"/>
      <c r="O50" s="222"/>
      <c r="P50" s="222"/>
      <c r="Q50" s="222"/>
      <c r="R50" s="222"/>
      <c r="S50" s="222"/>
      <c r="T50" s="222"/>
      <c r="U50" s="222"/>
      <c r="V50" s="222"/>
      <c r="W50" s="222"/>
      <c r="X50" s="223"/>
    </row>
    <row r="51" spans="1:24" hidden="1" x14ac:dyDescent="0.2">
      <c r="B51" s="128" t="s">
        <v>112</v>
      </c>
      <c r="C51" s="113"/>
      <c r="D51" s="113"/>
      <c r="E51" s="113"/>
      <c r="F51" s="113"/>
      <c r="G51" s="113"/>
      <c r="H51" s="129"/>
      <c r="I51" s="130"/>
      <c r="J51" s="130"/>
      <c r="K51" s="131"/>
    </row>
    <row r="52" spans="1:24" ht="28.5" hidden="1" x14ac:dyDescent="0.2">
      <c r="B52" s="48" t="s">
        <v>187</v>
      </c>
      <c r="C52" s="138">
        <v>2.3999999999999998E-3</v>
      </c>
      <c r="D52" s="138">
        <v>2.3999999999999998E-3</v>
      </c>
      <c r="E52" s="138">
        <v>2E-3</v>
      </c>
    </row>
    <row r="53" spans="1:24" ht="14.25" x14ac:dyDescent="0.2">
      <c r="B53" s="30"/>
      <c r="C53" s="138"/>
      <c r="D53" s="138"/>
      <c r="E53" s="138"/>
    </row>
    <row r="54" spans="1:24" ht="15" thickBot="1" x14ac:dyDescent="0.25">
      <c r="B54" s="30"/>
      <c r="C54" s="138"/>
      <c r="D54" s="138"/>
      <c r="E54" s="138"/>
    </row>
    <row r="55" spans="1:24" ht="15" thickBot="1" x14ac:dyDescent="0.25">
      <c r="A55"/>
      <c r="B55" s="111" t="s">
        <v>196</v>
      </c>
      <c r="C55" s="210" t="s">
        <v>230</v>
      </c>
      <c r="D55" s="211"/>
      <c r="E55" s="212"/>
    </row>
    <row r="56" spans="1:24" ht="26.25" thickBot="1" x14ac:dyDescent="0.25">
      <c r="A56"/>
      <c r="B56" s="140" t="s">
        <v>161</v>
      </c>
      <c r="C56" s="141" t="s">
        <v>223</v>
      </c>
      <c r="D56" s="142" t="s">
        <v>226</v>
      </c>
      <c r="E56" s="143" t="s">
        <v>227</v>
      </c>
      <c r="F56" s="141" t="s">
        <v>165</v>
      </c>
      <c r="G56" s="141" t="s">
        <v>228</v>
      </c>
      <c r="H56" s="166" t="s">
        <v>166</v>
      </c>
      <c r="I56" s="142" t="s">
        <v>167</v>
      </c>
      <c r="J56" s="158" t="s">
        <v>203</v>
      </c>
      <c r="K56" s="248" t="s">
        <v>168</v>
      </c>
      <c r="N56" s="213" t="s">
        <v>169</v>
      </c>
      <c r="O56" s="214"/>
      <c r="P56" s="214"/>
      <c r="Q56" s="214"/>
      <c r="R56" s="214"/>
      <c r="S56" s="214"/>
      <c r="T56" s="214"/>
      <c r="U56" s="214"/>
      <c r="V56" s="214"/>
      <c r="W56" s="214"/>
      <c r="X56" s="215"/>
    </row>
    <row r="57" spans="1:24" ht="25.5" x14ac:dyDescent="0.2">
      <c r="A57"/>
      <c r="B57" s="145" t="s">
        <v>170</v>
      </c>
      <c r="C57" s="269" t="s">
        <v>203</v>
      </c>
      <c r="D57" s="272" t="s">
        <v>203</v>
      </c>
      <c r="E57" s="273" t="s">
        <v>203</v>
      </c>
      <c r="F57" s="169" t="s">
        <v>203</v>
      </c>
      <c r="G57" s="169" t="s">
        <v>203</v>
      </c>
      <c r="H57" s="116" t="s">
        <v>171</v>
      </c>
      <c r="I57" s="150" t="s">
        <v>203</v>
      </c>
      <c r="J57" s="150" t="s">
        <v>203</v>
      </c>
      <c r="K57" s="274" t="s">
        <v>203</v>
      </c>
      <c r="L57" s="118">
        <v>0.06</v>
      </c>
      <c r="N57" s="201" t="s">
        <v>197</v>
      </c>
      <c r="O57" s="216"/>
      <c r="P57" s="216"/>
      <c r="Q57" s="216"/>
      <c r="R57" s="216"/>
      <c r="S57" s="216"/>
      <c r="T57" s="216"/>
      <c r="U57" s="216"/>
      <c r="V57" s="216"/>
      <c r="W57" s="216"/>
      <c r="X57" s="217"/>
    </row>
    <row r="58" spans="1:24" ht="14.25" x14ac:dyDescent="0.2">
      <c r="A58"/>
      <c r="B58" s="148" t="s">
        <v>172</v>
      </c>
      <c r="C58" s="269" t="s">
        <v>203</v>
      </c>
      <c r="D58" s="272" t="s">
        <v>203</v>
      </c>
      <c r="E58" s="273" t="s">
        <v>203</v>
      </c>
      <c r="F58" s="169" t="s">
        <v>203</v>
      </c>
      <c r="G58" s="169" t="s">
        <v>203</v>
      </c>
      <c r="H58" s="116" t="s">
        <v>173</v>
      </c>
      <c r="I58" s="150" t="s">
        <v>203</v>
      </c>
      <c r="J58" s="150" t="s">
        <v>203</v>
      </c>
      <c r="K58" s="274" t="s">
        <v>203</v>
      </c>
      <c r="L58" s="118">
        <v>0.05</v>
      </c>
      <c r="N58" s="218"/>
      <c r="O58" s="219"/>
      <c r="P58" s="219"/>
      <c r="Q58" s="219"/>
      <c r="R58" s="219"/>
      <c r="S58" s="219"/>
      <c r="T58" s="219"/>
      <c r="U58" s="219"/>
      <c r="V58" s="219"/>
      <c r="W58" s="219"/>
      <c r="X58" s="220"/>
    </row>
    <row r="59" spans="1:24" ht="25.5" x14ac:dyDescent="0.2">
      <c r="A59"/>
      <c r="B59" s="145" t="s">
        <v>174</v>
      </c>
      <c r="C59" s="269" t="s">
        <v>203</v>
      </c>
      <c r="D59" s="272" t="s">
        <v>203</v>
      </c>
      <c r="E59" s="273" t="s">
        <v>203</v>
      </c>
      <c r="F59" s="169" t="s">
        <v>203</v>
      </c>
      <c r="G59" s="169" t="s">
        <v>203</v>
      </c>
      <c r="H59" s="116" t="s">
        <v>171</v>
      </c>
      <c r="I59" s="150" t="s">
        <v>203</v>
      </c>
      <c r="J59" s="150" t="s">
        <v>203</v>
      </c>
      <c r="K59" s="252" t="s">
        <v>203</v>
      </c>
      <c r="L59" s="118">
        <v>0.06</v>
      </c>
      <c r="N59" s="218"/>
      <c r="O59" s="219"/>
      <c r="P59" s="219"/>
      <c r="Q59" s="219"/>
      <c r="R59" s="219"/>
      <c r="S59" s="219"/>
      <c r="T59" s="219"/>
      <c r="U59" s="219"/>
      <c r="V59" s="219"/>
      <c r="W59" s="219"/>
      <c r="X59" s="220"/>
    </row>
    <row r="60" spans="1:24" ht="14.25" x14ac:dyDescent="0.2">
      <c r="A60"/>
      <c r="B60" s="148" t="s">
        <v>70</v>
      </c>
      <c r="C60" s="112">
        <v>1</v>
      </c>
      <c r="D60" s="113">
        <v>1</v>
      </c>
      <c r="E60" s="114">
        <v>1</v>
      </c>
      <c r="F60" s="115">
        <v>0.95</v>
      </c>
      <c r="G60" s="115">
        <v>0.95</v>
      </c>
      <c r="H60" s="116" t="s">
        <v>173</v>
      </c>
      <c r="I60" s="134">
        <f>F60+5%</f>
        <v>1</v>
      </c>
      <c r="J60" s="134">
        <f>F60-5%</f>
        <v>0.89999999999999991</v>
      </c>
      <c r="K60" s="247" t="s">
        <v>78</v>
      </c>
      <c r="L60" s="118">
        <v>0.05</v>
      </c>
      <c r="N60" s="218"/>
      <c r="O60" s="219"/>
      <c r="P60" s="219"/>
      <c r="Q60" s="219"/>
      <c r="R60" s="219"/>
      <c r="S60" s="219"/>
      <c r="T60" s="219"/>
      <c r="U60" s="219"/>
      <c r="V60" s="219"/>
      <c r="W60" s="219"/>
      <c r="X60" s="220"/>
    </row>
    <row r="61" spans="1:24" ht="14.25" x14ac:dyDescent="0.2">
      <c r="A61"/>
      <c r="B61" s="148" t="s">
        <v>175</v>
      </c>
      <c r="C61" s="119">
        <f>SUM(C57:C60)</f>
        <v>1</v>
      </c>
      <c r="D61" s="120">
        <f>SUM(D57:D60)</f>
        <v>1</v>
      </c>
      <c r="E61" s="121">
        <f>SUM(E57:E60)</f>
        <v>1</v>
      </c>
      <c r="F61" s="122">
        <v>1</v>
      </c>
      <c r="G61" s="122">
        <f>SUM(G57:G60)</f>
        <v>0.95</v>
      </c>
      <c r="H61" s="150" t="s">
        <v>203</v>
      </c>
      <c r="I61" s="150" t="s">
        <v>203</v>
      </c>
      <c r="J61" s="150" t="s">
        <v>203</v>
      </c>
      <c r="K61" s="252" t="s">
        <v>203</v>
      </c>
      <c r="N61" s="218"/>
      <c r="O61" s="219"/>
      <c r="P61" s="219"/>
      <c r="Q61" s="219"/>
      <c r="R61" s="219"/>
      <c r="S61" s="219"/>
      <c r="T61" s="219"/>
      <c r="U61" s="219"/>
      <c r="V61" s="219"/>
      <c r="W61" s="219"/>
      <c r="X61" s="220"/>
    </row>
    <row r="62" spans="1:24" ht="15" thickBot="1" x14ac:dyDescent="0.25">
      <c r="A62"/>
      <c r="B62" s="151" t="s">
        <v>176</v>
      </c>
      <c r="C62" s="271" t="s">
        <v>203</v>
      </c>
      <c r="D62" s="275" t="s">
        <v>203</v>
      </c>
      <c r="E62" s="276" t="s">
        <v>203</v>
      </c>
      <c r="F62" s="277" t="s">
        <v>203</v>
      </c>
      <c r="G62" s="277" t="s">
        <v>203</v>
      </c>
      <c r="H62" s="249" t="s">
        <v>171</v>
      </c>
      <c r="I62" s="278" t="s">
        <v>203</v>
      </c>
      <c r="J62" s="278" t="s">
        <v>203</v>
      </c>
      <c r="K62" s="260" t="s">
        <v>203</v>
      </c>
      <c r="L62" s="118">
        <v>0.06</v>
      </c>
      <c r="N62" s="221"/>
      <c r="O62" s="222"/>
      <c r="P62" s="222"/>
      <c r="Q62" s="222"/>
      <c r="R62" s="222"/>
      <c r="S62" s="222"/>
      <c r="T62" s="222"/>
      <c r="U62" s="222"/>
      <c r="V62" s="222"/>
      <c r="W62" s="222"/>
      <c r="X62" s="223"/>
    </row>
    <row r="63" spans="1:24" ht="28.5" hidden="1" x14ac:dyDescent="0.2">
      <c r="B63" s="48" t="s">
        <v>187</v>
      </c>
      <c r="C63" s="138">
        <v>1E-3</v>
      </c>
      <c r="D63" s="138">
        <v>1E-3</v>
      </c>
      <c r="E63" s="138">
        <v>1E-3</v>
      </c>
    </row>
    <row r="65" spans="2:24" ht="13.5" thickBot="1" x14ac:dyDescent="0.25"/>
    <row r="66" spans="2:24" ht="13.5" thickBot="1" x14ac:dyDescent="0.25">
      <c r="B66" s="111" t="s">
        <v>97</v>
      </c>
      <c r="C66" s="210" t="s">
        <v>230</v>
      </c>
      <c r="D66" s="211"/>
      <c r="E66" s="212"/>
    </row>
    <row r="67" spans="2:24" ht="26.25" thickBot="1" x14ac:dyDescent="0.25">
      <c r="B67" s="140" t="s">
        <v>161</v>
      </c>
      <c r="C67" s="141" t="s">
        <v>223</v>
      </c>
      <c r="D67" s="142" t="s">
        <v>226</v>
      </c>
      <c r="E67" s="280" t="s">
        <v>203</v>
      </c>
      <c r="F67" s="141" t="s">
        <v>165</v>
      </c>
      <c r="G67" s="141" t="s">
        <v>228</v>
      </c>
      <c r="H67" s="166" t="s">
        <v>166</v>
      </c>
      <c r="I67" s="142" t="s">
        <v>167</v>
      </c>
      <c r="J67" s="158" t="s">
        <v>235</v>
      </c>
      <c r="K67" s="248" t="s">
        <v>168</v>
      </c>
      <c r="N67" s="213" t="s">
        <v>169</v>
      </c>
      <c r="O67" s="214"/>
      <c r="P67" s="214"/>
      <c r="Q67" s="214"/>
      <c r="R67" s="214"/>
      <c r="S67" s="214"/>
      <c r="T67" s="214"/>
      <c r="U67" s="214"/>
      <c r="V67" s="214"/>
      <c r="W67" s="214"/>
      <c r="X67" s="215"/>
    </row>
    <row r="68" spans="2:24" ht="25.5" x14ac:dyDescent="0.2">
      <c r="B68" s="145" t="s">
        <v>170</v>
      </c>
      <c r="C68" s="112">
        <v>0.3624</v>
      </c>
      <c r="D68" s="171" t="s">
        <v>231</v>
      </c>
      <c r="E68" s="281" t="s">
        <v>203</v>
      </c>
      <c r="F68" s="115">
        <v>0.46</v>
      </c>
      <c r="G68" s="115">
        <v>0.46</v>
      </c>
      <c r="H68" s="116" t="s">
        <v>171</v>
      </c>
      <c r="I68" s="117">
        <f>F68+6%</f>
        <v>0.52</v>
      </c>
      <c r="J68" s="117">
        <f>F68-6%</f>
        <v>0.4</v>
      </c>
      <c r="K68" s="246" t="s">
        <v>233</v>
      </c>
      <c r="L68" s="118">
        <v>0.06</v>
      </c>
      <c r="N68" s="201" t="s">
        <v>177</v>
      </c>
      <c r="O68" s="216"/>
      <c r="P68" s="216"/>
      <c r="Q68" s="216"/>
      <c r="R68" s="216"/>
      <c r="S68" s="216"/>
      <c r="T68" s="216"/>
      <c r="U68" s="216"/>
      <c r="V68" s="216"/>
      <c r="W68" s="216"/>
      <c r="X68" s="217"/>
    </row>
    <row r="69" spans="2:24" x14ac:dyDescent="0.2">
      <c r="B69" s="148" t="s">
        <v>172</v>
      </c>
      <c r="C69" s="112">
        <v>0.3367</v>
      </c>
      <c r="D69" s="282" t="s">
        <v>203</v>
      </c>
      <c r="E69" s="281" t="s">
        <v>203</v>
      </c>
      <c r="F69" s="115">
        <v>0.38</v>
      </c>
      <c r="G69" s="115">
        <v>0.38</v>
      </c>
      <c r="H69" s="116" t="s">
        <v>173</v>
      </c>
      <c r="I69" s="117">
        <f>F69+5%</f>
        <v>0.43</v>
      </c>
      <c r="J69" s="117">
        <f>F69-5%</f>
        <v>0.33</v>
      </c>
      <c r="K69" s="279" t="s">
        <v>73</v>
      </c>
      <c r="L69" s="118">
        <v>0.05</v>
      </c>
      <c r="N69" s="218"/>
      <c r="O69" s="219"/>
      <c r="P69" s="219"/>
      <c r="Q69" s="219"/>
      <c r="R69" s="219"/>
      <c r="S69" s="219"/>
      <c r="T69" s="219"/>
      <c r="U69" s="219"/>
      <c r="V69" s="219"/>
      <c r="W69" s="219"/>
      <c r="X69" s="220"/>
    </row>
    <row r="70" spans="2:24" ht="25.5" x14ac:dyDescent="0.2">
      <c r="B70" s="145" t="s">
        <v>174</v>
      </c>
      <c r="C70" s="112">
        <v>0.3392</v>
      </c>
      <c r="D70" s="282" t="s">
        <v>203</v>
      </c>
      <c r="E70" s="281" t="s">
        <v>203</v>
      </c>
      <c r="F70" s="115">
        <v>0.33</v>
      </c>
      <c r="G70" s="115">
        <v>0.33</v>
      </c>
      <c r="H70" s="116" t="s">
        <v>171</v>
      </c>
      <c r="I70" s="117">
        <f t="shared" ref="I70" si="23">F70+6%</f>
        <v>0.39</v>
      </c>
      <c r="J70" s="117">
        <f t="shared" ref="J70" si="24">F70-6%</f>
        <v>0.27</v>
      </c>
      <c r="K70" s="246" t="s">
        <v>74</v>
      </c>
      <c r="L70" s="118">
        <v>0.06</v>
      </c>
      <c r="N70" s="218"/>
      <c r="O70" s="219"/>
      <c r="P70" s="219"/>
      <c r="Q70" s="219"/>
      <c r="R70" s="219"/>
      <c r="S70" s="219"/>
      <c r="T70" s="219"/>
      <c r="U70" s="219"/>
      <c r="V70" s="219"/>
      <c r="W70" s="219"/>
      <c r="X70" s="220"/>
    </row>
    <row r="71" spans="2:24" x14ac:dyDescent="0.2">
      <c r="B71" s="148" t="s">
        <v>70</v>
      </c>
      <c r="C71" s="112">
        <v>0.192</v>
      </c>
      <c r="D71" s="282" t="s">
        <v>203</v>
      </c>
      <c r="E71" s="281" t="s">
        <v>203</v>
      </c>
      <c r="F71" s="115">
        <v>0.15</v>
      </c>
      <c r="G71" s="115">
        <v>0.15</v>
      </c>
      <c r="H71" s="116" t="s">
        <v>173</v>
      </c>
      <c r="I71" s="117">
        <f>IF(F71+5%&gt;20%,20%,F71+5%)</f>
        <v>0.2</v>
      </c>
      <c r="J71" s="117">
        <f>IF(F71+5%&gt;20%,15%,F71-5%)</f>
        <v>9.9999999999999992E-2</v>
      </c>
      <c r="K71" s="247" t="s">
        <v>78</v>
      </c>
      <c r="L71" s="118">
        <v>0.05</v>
      </c>
      <c r="N71" s="218"/>
      <c r="O71" s="219"/>
      <c r="P71" s="219"/>
      <c r="Q71" s="219"/>
      <c r="R71" s="219"/>
      <c r="S71" s="219"/>
      <c r="T71" s="219"/>
      <c r="U71" s="219"/>
      <c r="V71" s="219"/>
      <c r="W71" s="219"/>
      <c r="X71" s="220"/>
    </row>
    <row r="72" spans="2:24" x14ac:dyDescent="0.2">
      <c r="B72" s="148" t="s">
        <v>175</v>
      </c>
      <c r="C72" s="119">
        <f>SUM(C68:C71)</f>
        <v>1.2302999999999999</v>
      </c>
      <c r="D72" s="283" t="s">
        <v>203</v>
      </c>
      <c r="E72" s="284" t="s">
        <v>203</v>
      </c>
      <c r="F72" s="122">
        <v>1.32</v>
      </c>
      <c r="G72" s="122">
        <f>SUM(G68:G71)</f>
        <v>1.32</v>
      </c>
      <c r="H72" s="150" t="s">
        <v>203</v>
      </c>
      <c r="I72" s="150" t="s">
        <v>203</v>
      </c>
      <c r="J72" s="150" t="s">
        <v>203</v>
      </c>
      <c r="K72" s="252" t="s">
        <v>203</v>
      </c>
      <c r="N72" s="218"/>
      <c r="O72" s="219"/>
      <c r="P72" s="219"/>
      <c r="Q72" s="219"/>
      <c r="R72" s="219"/>
      <c r="S72" s="219"/>
      <c r="T72" s="219"/>
      <c r="U72" s="219"/>
      <c r="V72" s="219"/>
      <c r="W72" s="219"/>
      <c r="X72" s="220"/>
    </row>
    <row r="73" spans="2:24" ht="13.5" thickBot="1" x14ac:dyDescent="0.25">
      <c r="B73" s="151" t="s">
        <v>176</v>
      </c>
      <c r="C73" s="152">
        <v>0.85609999999999997</v>
      </c>
      <c r="D73" s="285" t="s">
        <v>203</v>
      </c>
      <c r="E73" s="286" t="s">
        <v>203</v>
      </c>
      <c r="F73" s="155">
        <v>0.22</v>
      </c>
      <c r="G73" s="155">
        <v>0.22</v>
      </c>
      <c r="H73" s="249" t="s">
        <v>171</v>
      </c>
      <c r="I73" s="250">
        <f>G73+6%</f>
        <v>0.28000000000000003</v>
      </c>
      <c r="J73" s="250">
        <f>G73-6%</f>
        <v>0.16</v>
      </c>
      <c r="K73" s="251" t="s">
        <v>79</v>
      </c>
      <c r="L73" s="118">
        <v>0.06</v>
      </c>
      <c r="N73" s="221"/>
      <c r="O73" s="222"/>
      <c r="P73" s="222"/>
      <c r="Q73" s="222"/>
      <c r="R73" s="222"/>
      <c r="S73" s="222"/>
      <c r="T73" s="222"/>
      <c r="U73" s="222"/>
      <c r="V73" s="222"/>
      <c r="W73" s="222"/>
      <c r="X73" s="223"/>
    </row>
    <row r="74" spans="2:24" hidden="1" x14ac:dyDescent="0.2">
      <c r="B74" s="123" t="s">
        <v>112</v>
      </c>
      <c r="C74" s="124"/>
      <c r="D74" s="124"/>
      <c r="E74" s="124"/>
      <c r="F74" s="124"/>
      <c r="G74" s="124"/>
      <c r="H74" s="125"/>
      <c r="I74" s="126"/>
      <c r="J74" s="126"/>
      <c r="K74" s="127"/>
      <c r="P74" s="132"/>
      <c r="Q74" s="132"/>
      <c r="R74" s="132"/>
      <c r="S74" s="132"/>
      <c r="T74" s="132"/>
      <c r="U74" s="132"/>
      <c r="V74" s="132"/>
      <c r="W74" s="132"/>
      <c r="X74" s="133"/>
    </row>
    <row r="75" spans="2:24" ht="28.5" hidden="1" x14ac:dyDescent="0.2">
      <c r="B75" s="48" t="s">
        <v>187</v>
      </c>
      <c r="C75" s="138">
        <v>2E-3</v>
      </c>
    </row>
    <row r="76" spans="2:24" ht="14.25" x14ac:dyDescent="0.2">
      <c r="B76" s="30"/>
      <c r="C76" s="138"/>
    </row>
    <row r="77" spans="2:24" ht="15" thickBot="1" x14ac:dyDescent="0.25">
      <c r="B77" s="30"/>
      <c r="C77" s="138"/>
    </row>
    <row r="78" spans="2:24" ht="13.5" thickBot="1" x14ac:dyDescent="0.25">
      <c r="B78" s="111" t="s">
        <v>201</v>
      </c>
      <c r="C78" s="210" t="s">
        <v>230</v>
      </c>
      <c r="D78" s="211"/>
      <c r="E78" s="212"/>
      <c r="F78" s="75" t="s">
        <v>202</v>
      </c>
    </row>
    <row r="79" spans="2:24" ht="26.25" thickBot="1" x14ac:dyDescent="0.25">
      <c r="B79" s="140" t="s">
        <v>161</v>
      </c>
      <c r="C79" s="141" t="s">
        <v>162</v>
      </c>
      <c r="D79" s="142" t="s">
        <v>163</v>
      </c>
      <c r="E79" s="143" t="s">
        <v>164</v>
      </c>
      <c r="F79" s="141" t="s">
        <v>165</v>
      </c>
      <c r="G79" s="144" t="s">
        <v>228</v>
      </c>
      <c r="H79" s="287" t="s">
        <v>166</v>
      </c>
      <c r="I79" s="142" t="s">
        <v>167</v>
      </c>
      <c r="J79" s="158" t="s">
        <v>203</v>
      </c>
      <c r="K79" s="248" t="s">
        <v>168</v>
      </c>
      <c r="N79" s="213" t="s">
        <v>169</v>
      </c>
      <c r="O79" s="214"/>
      <c r="P79" s="214"/>
      <c r="Q79" s="214"/>
      <c r="R79" s="214"/>
      <c r="S79" s="214"/>
      <c r="T79" s="214"/>
      <c r="U79" s="214"/>
      <c r="V79" s="214"/>
      <c r="W79" s="214"/>
      <c r="X79" s="215"/>
    </row>
    <row r="80" spans="2:24" ht="25.5" x14ac:dyDescent="0.2">
      <c r="B80" s="145" t="s">
        <v>170</v>
      </c>
      <c r="C80" s="171" t="s">
        <v>231</v>
      </c>
      <c r="D80" s="171" t="s">
        <v>231</v>
      </c>
      <c r="E80" s="171" t="s">
        <v>231</v>
      </c>
      <c r="F80" s="115">
        <v>0.99</v>
      </c>
      <c r="G80" s="146">
        <v>0.99</v>
      </c>
      <c r="H80" s="147" t="s">
        <v>171</v>
      </c>
      <c r="I80" s="117">
        <f>F80+6%</f>
        <v>1.05</v>
      </c>
      <c r="J80" s="117">
        <f>F80-6%</f>
        <v>0.92999999999999994</v>
      </c>
      <c r="K80" s="246" t="s">
        <v>233</v>
      </c>
      <c r="L80" s="118">
        <v>0.06</v>
      </c>
      <c r="N80" s="204" t="s">
        <v>207</v>
      </c>
      <c r="O80" s="219"/>
      <c r="P80" s="219"/>
      <c r="Q80" s="219"/>
      <c r="R80" s="219"/>
      <c r="S80" s="219"/>
      <c r="T80" s="219"/>
      <c r="U80" s="219"/>
      <c r="V80" s="219"/>
      <c r="W80" s="219"/>
      <c r="X80" s="220"/>
    </row>
    <row r="81" spans="2:24" x14ac:dyDescent="0.2">
      <c r="B81" s="148" t="s">
        <v>172</v>
      </c>
      <c r="C81" s="269" t="s">
        <v>203</v>
      </c>
      <c r="D81" s="272" t="s">
        <v>203</v>
      </c>
      <c r="E81" s="273" t="s">
        <v>203</v>
      </c>
      <c r="F81" s="115">
        <v>0.3</v>
      </c>
      <c r="G81" s="146">
        <v>0.3</v>
      </c>
      <c r="H81" s="147" t="s">
        <v>173</v>
      </c>
      <c r="I81" s="117">
        <f>F81+5%</f>
        <v>0.35</v>
      </c>
      <c r="J81" s="117">
        <f>F81-5%</f>
        <v>0.25</v>
      </c>
      <c r="K81" s="247" t="s">
        <v>73</v>
      </c>
      <c r="L81" s="118">
        <v>0.05</v>
      </c>
      <c r="N81" s="218"/>
      <c r="O81" s="219"/>
      <c r="P81" s="219"/>
      <c r="Q81" s="219"/>
      <c r="R81" s="219"/>
      <c r="S81" s="219"/>
      <c r="T81" s="219"/>
      <c r="U81" s="219"/>
      <c r="V81" s="219"/>
      <c r="W81" s="219"/>
      <c r="X81" s="220"/>
    </row>
    <row r="82" spans="2:24" ht="25.5" x14ac:dyDescent="0.2">
      <c r="B82" s="145" t="s">
        <v>174</v>
      </c>
      <c r="C82" s="269" t="s">
        <v>203</v>
      </c>
      <c r="D82" s="272" t="s">
        <v>203</v>
      </c>
      <c r="E82" s="273" t="s">
        <v>203</v>
      </c>
      <c r="F82" s="115">
        <v>0.06</v>
      </c>
      <c r="G82" s="146">
        <v>0.06</v>
      </c>
      <c r="H82" s="147" t="s">
        <v>171</v>
      </c>
      <c r="I82" s="117">
        <f t="shared" ref="I82:I85" si="25">F82+6%</f>
        <v>0.12</v>
      </c>
      <c r="J82" s="117">
        <f t="shared" ref="J82:J85" si="26">F82-6%</f>
        <v>0</v>
      </c>
      <c r="K82" s="247" t="s">
        <v>74</v>
      </c>
      <c r="L82" s="118">
        <v>0.06</v>
      </c>
      <c r="N82" s="218"/>
      <c r="O82" s="219"/>
      <c r="P82" s="219"/>
      <c r="Q82" s="219"/>
      <c r="R82" s="219"/>
      <c r="S82" s="219"/>
      <c r="T82" s="219"/>
      <c r="U82" s="219"/>
      <c r="V82" s="219"/>
      <c r="W82" s="219"/>
      <c r="X82" s="220"/>
    </row>
    <row r="83" spans="2:24" x14ac:dyDescent="0.2">
      <c r="B83" s="148" t="s">
        <v>70</v>
      </c>
      <c r="C83" s="269" t="s">
        <v>203</v>
      </c>
      <c r="D83" s="272" t="s">
        <v>203</v>
      </c>
      <c r="E83" s="273" t="s">
        <v>203</v>
      </c>
      <c r="F83" s="115">
        <v>0.15</v>
      </c>
      <c r="G83" s="146">
        <v>0.15</v>
      </c>
      <c r="H83" s="147" t="s">
        <v>173</v>
      </c>
      <c r="I83" s="117">
        <f>F83+5%</f>
        <v>0.2</v>
      </c>
      <c r="J83" s="117">
        <f>F83-5%</f>
        <v>9.9999999999999992E-2</v>
      </c>
      <c r="K83" s="247" t="s">
        <v>78</v>
      </c>
      <c r="L83" s="118">
        <v>0.05</v>
      </c>
      <c r="N83" s="218"/>
      <c r="O83" s="219"/>
      <c r="P83" s="219"/>
      <c r="Q83" s="219"/>
      <c r="R83" s="219"/>
      <c r="S83" s="219"/>
      <c r="T83" s="219"/>
      <c r="U83" s="219"/>
      <c r="V83" s="219"/>
      <c r="W83" s="219"/>
      <c r="X83" s="220"/>
    </row>
    <row r="84" spans="2:24" x14ac:dyDescent="0.2">
      <c r="B84" s="148" t="s">
        <v>175</v>
      </c>
      <c r="C84" s="270" t="s">
        <v>203</v>
      </c>
      <c r="D84" s="289" t="s">
        <v>203</v>
      </c>
      <c r="E84" s="290" t="s">
        <v>203</v>
      </c>
      <c r="F84" s="122">
        <f>SUM(F80:F83)</f>
        <v>1.5</v>
      </c>
      <c r="G84" s="122">
        <f>SUM(G80:G83)</f>
        <v>1.5</v>
      </c>
      <c r="H84" s="149" t="s">
        <v>203</v>
      </c>
      <c r="I84" s="150" t="s">
        <v>203</v>
      </c>
      <c r="J84" s="150" t="s">
        <v>203</v>
      </c>
      <c r="K84" s="252" t="s">
        <v>203</v>
      </c>
      <c r="N84" s="218"/>
      <c r="O84" s="219"/>
      <c r="P84" s="219"/>
      <c r="Q84" s="219"/>
      <c r="R84" s="219"/>
      <c r="S84" s="219"/>
      <c r="T84" s="219"/>
      <c r="U84" s="219"/>
      <c r="V84" s="219"/>
      <c r="W84" s="219"/>
      <c r="X84" s="220"/>
    </row>
    <row r="85" spans="2:24" ht="13.5" thickBot="1" x14ac:dyDescent="0.25">
      <c r="B85" s="151" t="s">
        <v>176</v>
      </c>
      <c r="C85" s="271" t="s">
        <v>203</v>
      </c>
      <c r="D85" s="275" t="s">
        <v>203</v>
      </c>
      <c r="E85" s="276" t="s">
        <v>203</v>
      </c>
      <c r="F85" s="155">
        <v>0.3</v>
      </c>
      <c r="G85" s="156">
        <v>0.3</v>
      </c>
      <c r="H85" s="288" t="s">
        <v>171</v>
      </c>
      <c r="I85" s="250">
        <f t="shared" si="25"/>
        <v>0.36</v>
      </c>
      <c r="J85" s="250">
        <f t="shared" si="26"/>
        <v>0.24</v>
      </c>
      <c r="K85" s="251" t="s">
        <v>79</v>
      </c>
      <c r="L85" s="118">
        <v>0.06</v>
      </c>
      <c r="N85" s="221"/>
      <c r="O85" s="222"/>
      <c r="P85" s="222"/>
      <c r="Q85" s="222"/>
      <c r="R85" s="222"/>
      <c r="S85" s="222"/>
      <c r="T85" s="222"/>
      <c r="U85" s="222"/>
      <c r="V85" s="222"/>
      <c r="W85" s="222"/>
      <c r="X85" s="223"/>
    </row>
    <row r="86" spans="2:24" ht="28.5" hidden="1" x14ac:dyDescent="0.2">
      <c r="B86" s="48" t="s">
        <v>187</v>
      </c>
      <c r="C86" s="138">
        <v>2E-3</v>
      </c>
      <c r="D86" s="138">
        <v>2E-3</v>
      </c>
      <c r="E86" s="138">
        <v>1.5E-3</v>
      </c>
      <c r="F86" s="157">
        <v>1.5E-3</v>
      </c>
    </row>
    <row r="88" spans="2:24" ht="15" thickBot="1" x14ac:dyDescent="0.25">
      <c r="B88" s="30"/>
      <c r="C88" s="138"/>
      <c r="F88" s="157"/>
    </row>
    <row r="89" spans="2:24" ht="13.5" thickBot="1" x14ac:dyDescent="0.25">
      <c r="B89" s="111" t="s">
        <v>206</v>
      </c>
      <c r="C89" s="210" t="s">
        <v>230</v>
      </c>
      <c r="D89" s="211"/>
      <c r="E89" s="212"/>
      <c r="F89" s="75" t="s">
        <v>202</v>
      </c>
    </row>
    <row r="90" spans="2:24" ht="26.25" thickBot="1" x14ac:dyDescent="0.25">
      <c r="B90" s="140" t="s">
        <v>161</v>
      </c>
      <c r="C90" s="141" t="s">
        <v>220</v>
      </c>
      <c r="D90" s="142" t="s">
        <v>221</v>
      </c>
      <c r="E90" s="143" t="s">
        <v>222</v>
      </c>
      <c r="F90" s="141" t="s">
        <v>165</v>
      </c>
      <c r="G90" s="141" t="s">
        <v>228</v>
      </c>
      <c r="H90" s="159" t="s">
        <v>166</v>
      </c>
      <c r="I90" s="160" t="s">
        <v>167</v>
      </c>
      <c r="J90" s="161" t="s">
        <v>203</v>
      </c>
      <c r="K90" s="162" t="s">
        <v>168</v>
      </c>
      <c r="N90" s="213" t="s">
        <v>169</v>
      </c>
      <c r="O90" s="214"/>
      <c r="P90" s="214"/>
      <c r="Q90" s="214"/>
      <c r="R90" s="214"/>
      <c r="S90" s="214"/>
      <c r="T90" s="214"/>
      <c r="U90" s="214"/>
      <c r="V90" s="214"/>
      <c r="W90" s="214"/>
      <c r="X90" s="215"/>
    </row>
    <row r="91" spans="2:24" ht="25.5" x14ac:dyDescent="0.2">
      <c r="B91" s="145" t="s">
        <v>170</v>
      </c>
      <c r="C91" s="171" t="s">
        <v>231</v>
      </c>
      <c r="D91" s="171" t="s">
        <v>231</v>
      </c>
      <c r="E91" s="171" t="s">
        <v>231</v>
      </c>
      <c r="F91" s="115">
        <v>0.06</v>
      </c>
      <c r="G91" s="146">
        <v>0.06</v>
      </c>
      <c r="H91" s="163" t="s">
        <v>171</v>
      </c>
      <c r="I91" s="164">
        <f>G91+6%</f>
        <v>0.12</v>
      </c>
      <c r="J91" s="164">
        <f>F91-6%</f>
        <v>0</v>
      </c>
      <c r="K91" s="291" t="s">
        <v>233</v>
      </c>
      <c r="L91" s="118">
        <v>0.06</v>
      </c>
      <c r="N91" s="204" t="s">
        <v>209</v>
      </c>
      <c r="O91" s="205"/>
      <c r="P91" s="205"/>
      <c r="Q91" s="205"/>
      <c r="R91" s="205"/>
      <c r="S91" s="205"/>
      <c r="T91" s="205"/>
      <c r="U91" s="205"/>
      <c r="V91" s="205"/>
      <c r="W91" s="205"/>
      <c r="X91" s="206"/>
    </row>
    <row r="92" spans="2:24" x14ac:dyDescent="0.2">
      <c r="B92" s="148" t="s">
        <v>172</v>
      </c>
      <c r="C92" s="269" t="s">
        <v>203</v>
      </c>
      <c r="D92" s="272" t="s">
        <v>203</v>
      </c>
      <c r="E92" s="273" t="s">
        <v>203</v>
      </c>
      <c r="F92" s="115">
        <v>0.3</v>
      </c>
      <c r="G92" s="146">
        <v>0.3</v>
      </c>
      <c r="H92" s="147" t="s">
        <v>173</v>
      </c>
      <c r="I92" s="117">
        <f>F92+5%</f>
        <v>0.35</v>
      </c>
      <c r="J92" s="117">
        <f>F92-5%</f>
        <v>0.25</v>
      </c>
      <c r="K92" s="247" t="s">
        <v>73</v>
      </c>
      <c r="L92" s="118">
        <v>0.05</v>
      </c>
      <c r="N92" s="204"/>
      <c r="O92" s="205"/>
      <c r="P92" s="205"/>
      <c r="Q92" s="205"/>
      <c r="R92" s="205"/>
      <c r="S92" s="205"/>
      <c r="T92" s="205"/>
      <c r="U92" s="205"/>
      <c r="V92" s="205"/>
      <c r="W92" s="205"/>
      <c r="X92" s="206"/>
    </row>
    <row r="93" spans="2:24" ht="25.5" x14ac:dyDescent="0.2">
      <c r="B93" s="145" t="s">
        <v>174</v>
      </c>
      <c r="C93" s="269" t="s">
        <v>203</v>
      </c>
      <c r="D93" s="272" t="s">
        <v>203</v>
      </c>
      <c r="E93" s="273" t="s">
        <v>203</v>
      </c>
      <c r="F93" s="115">
        <v>0.7</v>
      </c>
      <c r="G93" s="146">
        <v>0.7</v>
      </c>
      <c r="H93" s="147" t="s">
        <v>171</v>
      </c>
      <c r="I93" s="117">
        <f>F93+6%</f>
        <v>0.76</v>
      </c>
      <c r="J93" s="117">
        <f t="shared" ref="J93" si="27">F93-6%</f>
        <v>0.6399999999999999</v>
      </c>
      <c r="K93" s="247" t="s">
        <v>74</v>
      </c>
      <c r="L93" s="118">
        <v>0.06</v>
      </c>
      <c r="N93" s="204"/>
      <c r="O93" s="205"/>
      <c r="P93" s="205"/>
      <c r="Q93" s="205"/>
      <c r="R93" s="205"/>
      <c r="S93" s="205"/>
      <c r="T93" s="205"/>
      <c r="U93" s="205"/>
      <c r="V93" s="205"/>
      <c r="W93" s="205"/>
      <c r="X93" s="206"/>
    </row>
    <row r="94" spans="2:24" x14ac:dyDescent="0.2">
      <c r="B94" s="148" t="s">
        <v>70</v>
      </c>
      <c r="C94" s="269" t="s">
        <v>203</v>
      </c>
      <c r="D94" s="272" t="s">
        <v>203</v>
      </c>
      <c r="E94" s="273" t="s">
        <v>203</v>
      </c>
      <c r="F94" s="115">
        <v>0.11</v>
      </c>
      <c r="G94" s="146">
        <v>0.11</v>
      </c>
      <c r="H94" s="147" t="s">
        <v>173</v>
      </c>
      <c r="I94" s="117">
        <f>IF(F94+5%&gt;20%,20%,F94+5%)</f>
        <v>0.16</v>
      </c>
      <c r="J94" s="117">
        <f>IF(F94+5%&gt;20%,15%,F94-5%)</f>
        <v>0.06</v>
      </c>
      <c r="K94" s="247" t="s">
        <v>78</v>
      </c>
      <c r="L94" s="118">
        <v>0.05</v>
      </c>
      <c r="N94" s="204"/>
      <c r="O94" s="205"/>
      <c r="P94" s="205"/>
      <c r="Q94" s="205"/>
      <c r="R94" s="205"/>
      <c r="S94" s="205"/>
      <c r="T94" s="205"/>
      <c r="U94" s="205"/>
      <c r="V94" s="205"/>
      <c r="W94" s="205"/>
      <c r="X94" s="206"/>
    </row>
    <row r="95" spans="2:24" x14ac:dyDescent="0.2">
      <c r="B95" s="148" t="s">
        <v>175</v>
      </c>
      <c r="C95" s="270" t="s">
        <v>203</v>
      </c>
      <c r="D95" s="289" t="s">
        <v>203</v>
      </c>
      <c r="E95" s="290" t="s">
        <v>203</v>
      </c>
      <c r="F95" s="122">
        <f>SUM(F91:F94)</f>
        <v>1.1700000000000002</v>
      </c>
      <c r="G95" s="122">
        <f>SUM(G91:G94)</f>
        <v>1.1700000000000002</v>
      </c>
      <c r="H95" s="149" t="s">
        <v>203</v>
      </c>
      <c r="I95" s="150" t="s">
        <v>203</v>
      </c>
      <c r="J95" s="150" t="s">
        <v>203</v>
      </c>
      <c r="K95" s="252" t="s">
        <v>203</v>
      </c>
      <c r="N95" s="204"/>
      <c r="O95" s="205"/>
      <c r="P95" s="205"/>
      <c r="Q95" s="205"/>
      <c r="R95" s="205"/>
      <c r="S95" s="205"/>
      <c r="T95" s="205"/>
      <c r="U95" s="205"/>
      <c r="V95" s="205"/>
      <c r="W95" s="205"/>
      <c r="X95" s="206"/>
    </row>
    <row r="96" spans="2:24" ht="13.5" thickBot="1" x14ac:dyDescent="0.25">
      <c r="B96" s="151" t="s">
        <v>176</v>
      </c>
      <c r="C96" s="271" t="s">
        <v>203</v>
      </c>
      <c r="D96" s="275" t="s">
        <v>203</v>
      </c>
      <c r="E96" s="276" t="s">
        <v>203</v>
      </c>
      <c r="F96" s="155">
        <v>0.08</v>
      </c>
      <c r="G96" s="156">
        <v>0.08</v>
      </c>
      <c r="H96" s="288" t="s">
        <v>171</v>
      </c>
      <c r="I96" s="250">
        <f t="shared" ref="I96" si="28">F96+6%</f>
        <v>0.14000000000000001</v>
      </c>
      <c r="J96" s="250">
        <f t="shared" ref="J96" si="29">F96-6%</f>
        <v>2.0000000000000004E-2</v>
      </c>
      <c r="K96" s="251" t="s">
        <v>79</v>
      </c>
      <c r="L96" s="118">
        <v>0.06</v>
      </c>
      <c r="N96" s="207"/>
      <c r="O96" s="208"/>
      <c r="P96" s="208"/>
      <c r="Q96" s="208"/>
      <c r="R96" s="208"/>
      <c r="S96" s="208"/>
      <c r="T96" s="208"/>
      <c r="U96" s="208"/>
      <c r="V96" s="208"/>
      <c r="W96" s="208"/>
      <c r="X96" s="209"/>
    </row>
    <row r="97" spans="2:24" ht="28.5" hidden="1" x14ac:dyDescent="0.2">
      <c r="B97" s="48" t="s">
        <v>187</v>
      </c>
      <c r="C97" s="138">
        <v>2E-3</v>
      </c>
      <c r="D97" s="138">
        <v>2E-3</v>
      </c>
      <c r="E97" s="138">
        <v>2E-3</v>
      </c>
      <c r="F97" s="157">
        <v>1.5E-3</v>
      </c>
    </row>
    <row r="99" spans="2:24" ht="13.5" thickBot="1" x14ac:dyDescent="0.25"/>
    <row r="100" spans="2:24" ht="13.5" thickBot="1" x14ac:dyDescent="0.25">
      <c r="B100" s="111" t="s">
        <v>204</v>
      </c>
      <c r="C100" s="210" t="s">
        <v>230</v>
      </c>
      <c r="D100" s="211"/>
      <c r="E100" s="212"/>
      <c r="F100" s="75" t="s">
        <v>205</v>
      </c>
    </row>
    <row r="101" spans="2:24" ht="26.25" thickBot="1" x14ac:dyDescent="0.25">
      <c r="B101" s="140" t="s">
        <v>161</v>
      </c>
      <c r="C101" s="141" t="s">
        <v>220</v>
      </c>
      <c r="D101" s="142" t="s">
        <v>221</v>
      </c>
      <c r="E101" s="143" t="s">
        <v>222</v>
      </c>
      <c r="F101" s="141" t="s">
        <v>165</v>
      </c>
      <c r="G101" s="144" t="s">
        <v>228</v>
      </c>
      <c r="H101" s="287" t="s">
        <v>166</v>
      </c>
      <c r="I101" s="142" t="s">
        <v>167</v>
      </c>
      <c r="J101" s="158" t="s">
        <v>203</v>
      </c>
      <c r="K101" s="248" t="s">
        <v>168</v>
      </c>
      <c r="N101" s="213" t="s">
        <v>169</v>
      </c>
      <c r="O101" s="214"/>
      <c r="P101" s="214"/>
      <c r="Q101" s="214"/>
      <c r="R101" s="214"/>
      <c r="S101" s="214"/>
      <c r="T101" s="214"/>
      <c r="U101" s="214"/>
      <c r="V101" s="214"/>
      <c r="W101" s="214"/>
      <c r="X101" s="215"/>
    </row>
    <row r="102" spans="2:24" ht="25.5" x14ac:dyDescent="0.2">
      <c r="B102" s="145" t="s">
        <v>170</v>
      </c>
      <c r="C102" s="171" t="s">
        <v>231</v>
      </c>
      <c r="D102" s="171" t="s">
        <v>231</v>
      </c>
      <c r="E102" s="171" t="s">
        <v>231</v>
      </c>
      <c r="F102" s="115">
        <v>0.19</v>
      </c>
      <c r="G102" s="146">
        <v>0.19</v>
      </c>
      <c r="H102" s="147" t="s">
        <v>171</v>
      </c>
      <c r="I102" s="117">
        <f>F102+6%</f>
        <v>0.25</v>
      </c>
      <c r="J102" s="117">
        <f>F102-6%</f>
        <v>0.13</v>
      </c>
      <c r="K102" s="246" t="s">
        <v>233</v>
      </c>
      <c r="L102" s="118">
        <v>0.06</v>
      </c>
      <c r="N102" s="204" t="s">
        <v>208</v>
      </c>
      <c r="O102" s="219"/>
      <c r="P102" s="219"/>
      <c r="Q102" s="219"/>
      <c r="R102" s="219"/>
      <c r="S102" s="219"/>
      <c r="T102" s="219"/>
      <c r="U102" s="219"/>
      <c r="V102" s="219"/>
      <c r="W102" s="219"/>
      <c r="X102" s="220"/>
    </row>
    <row r="103" spans="2:24" x14ac:dyDescent="0.2">
      <c r="B103" s="148" t="s">
        <v>172</v>
      </c>
      <c r="C103" s="269" t="s">
        <v>203</v>
      </c>
      <c r="D103" s="272" t="s">
        <v>203</v>
      </c>
      <c r="E103" s="273" t="s">
        <v>203</v>
      </c>
      <c r="F103" s="115">
        <v>0.3</v>
      </c>
      <c r="G103" s="146">
        <v>0.3</v>
      </c>
      <c r="H103" s="147" t="s">
        <v>173</v>
      </c>
      <c r="I103" s="117">
        <f>F103+5%</f>
        <v>0.35</v>
      </c>
      <c r="J103" s="117">
        <f>F103-5%</f>
        <v>0.25</v>
      </c>
      <c r="K103" s="247" t="s">
        <v>73</v>
      </c>
      <c r="L103" s="118">
        <v>0.05</v>
      </c>
      <c r="N103" s="218"/>
      <c r="O103" s="219"/>
      <c r="P103" s="219"/>
      <c r="Q103" s="219"/>
      <c r="R103" s="219"/>
      <c r="S103" s="219"/>
      <c r="T103" s="219"/>
      <c r="U103" s="219"/>
      <c r="V103" s="219"/>
      <c r="W103" s="219"/>
      <c r="X103" s="220"/>
    </row>
    <row r="104" spans="2:24" ht="25.5" x14ac:dyDescent="0.2">
      <c r="B104" s="145" t="s">
        <v>174</v>
      </c>
      <c r="C104" s="269" t="s">
        <v>203</v>
      </c>
      <c r="D104" s="272" t="s">
        <v>203</v>
      </c>
      <c r="E104" s="273" t="s">
        <v>203</v>
      </c>
      <c r="F104" s="115">
        <v>0.5</v>
      </c>
      <c r="G104" s="146">
        <v>0.5</v>
      </c>
      <c r="H104" s="147" t="s">
        <v>171</v>
      </c>
      <c r="I104" s="117">
        <f t="shared" ref="I104" si="30">F104+6%</f>
        <v>0.56000000000000005</v>
      </c>
      <c r="J104" s="117">
        <f t="shared" ref="J104" si="31">F104-6%</f>
        <v>0.44</v>
      </c>
      <c r="K104" s="247" t="s">
        <v>74</v>
      </c>
      <c r="L104" s="118">
        <v>0.06</v>
      </c>
      <c r="N104" s="218"/>
      <c r="O104" s="219"/>
      <c r="P104" s="219"/>
      <c r="Q104" s="219"/>
      <c r="R104" s="219"/>
      <c r="S104" s="219"/>
      <c r="T104" s="219"/>
      <c r="U104" s="219"/>
      <c r="V104" s="219"/>
      <c r="W104" s="219"/>
      <c r="X104" s="220"/>
    </row>
    <row r="105" spans="2:24" x14ac:dyDescent="0.2">
      <c r="B105" s="148" t="s">
        <v>70</v>
      </c>
      <c r="C105" s="269" t="s">
        <v>203</v>
      </c>
      <c r="D105" s="272" t="s">
        <v>203</v>
      </c>
      <c r="E105" s="273" t="s">
        <v>203</v>
      </c>
      <c r="F105" s="115">
        <v>0.15</v>
      </c>
      <c r="G105" s="146">
        <v>0.15</v>
      </c>
      <c r="H105" s="147" t="s">
        <v>173</v>
      </c>
      <c r="I105" s="117">
        <f>G105+5%</f>
        <v>0.2</v>
      </c>
      <c r="J105" s="117">
        <f>G105-5%</f>
        <v>9.9999999999999992E-2</v>
      </c>
      <c r="K105" s="247" t="s">
        <v>78</v>
      </c>
      <c r="L105" s="118">
        <v>0.05</v>
      </c>
      <c r="N105" s="218"/>
      <c r="O105" s="219"/>
      <c r="P105" s="219"/>
      <c r="Q105" s="219"/>
      <c r="R105" s="219"/>
      <c r="S105" s="219"/>
      <c r="T105" s="219"/>
      <c r="U105" s="219"/>
      <c r="V105" s="219"/>
      <c r="W105" s="219"/>
      <c r="X105" s="220"/>
    </row>
    <row r="106" spans="2:24" x14ac:dyDescent="0.2">
      <c r="B106" s="148" t="s">
        <v>175</v>
      </c>
      <c r="C106" s="270" t="s">
        <v>203</v>
      </c>
      <c r="D106" s="289" t="s">
        <v>203</v>
      </c>
      <c r="E106" s="290" t="s">
        <v>203</v>
      </c>
      <c r="F106" s="122">
        <f>SUM(F102:F105)</f>
        <v>1.1399999999999999</v>
      </c>
      <c r="G106" s="122">
        <f>SUM(G102:G105)</f>
        <v>1.1399999999999999</v>
      </c>
      <c r="H106" s="149" t="s">
        <v>203</v>
      </c>
      <c r="I106" s="150" t="s">
        <v>203</v>
      </c>
      <c r="J106" s="150" t="s">
        <v>203</v>
      </c>
      <c r="K106" s="252" t="s">
        <v>203</v>
      </c>
      <c r="N106" s="218"/>
      <c r="O106" s="219"/>
      <c r="P106" s="219"/>
      <c r="Q106" s="219"/>
      <c r="R106" s="219"/>
      <c r="S106" s="219"/>
      <c r="T106" s="219"/>
      <c r="U106" s="219"/>
      <c r="V106" s="219"/>
      <c r="W106" s="219"/>
      <c r="X106" s="220"/>
    </row>
    <row r="107" spans="2:24" ht="36.75" customHeight="1" thickBot="1" x14ac:dyDescent="0.25">
      <c r="B107" s="151" t="s">
        <v>176</v>
      </c>
      <c r="C107" s="271" t="s">
        <v>203</v>
      </c>
      <c r="D107" s="275" t="s">
        <v>203</v>
      </c>
      <c r="E107" s="276" t="s">
        <v>203</v>
      </c>
      <c r="F107" s="155">
        <v>0.25</v>
      </c>
      <c r="G107" s="156">
        <v>0.25</v>
      </c>
      <c r="H107" s="288" t="s">
        <v>171</v>
      </c>
      <c r="I107" s="250">
        <f t="shared" ref="I107" si="32">F107+6%</f>
        <v>0.31</v>
      </c>
      <c r="J107" s="250">
        <f t="shared" ref="J107" si="33">F107-6%</f>
        <v>0.19</v>
      </c>
      <c r="K107" s="251" t="s">
        <v>79</v>
      </c>
      <c r="L107" s="118">
        <v>0.06</v>
      </c>
      <c r="N107" s="221"/>
      <c r="O107" s="222"/>
      <c r="P107" s="222"/>
      <c r="Q107" s="222"/>
      <c r="R107" s="222"/>
      <c r="S107" s="222"/>
      <c r="T107" s="222"/>
      <c r="U107" s="222"/>
      <c r="V107" s="222"/>
      <c r="W107" s="222"/>
      <c r="X107" s="223"/>
    </row>
    <row r="108" spans="2:24" ht="28.5" hidden="1" x14ac:dyDescent="0.2">
      <c r="B108" s="48" t="s">
        <v>187</v>
      </c>
      <c r="C108" s="138">
        <v>2.3999999999999998E-3</v>
      </c>
      <c r="D108" s="138">
        <v>2.3999999999999998E-3</v>
      </c>
      <c r="E108" s="138">
        <v>2E-3</v>
      </c>
      <c r="F108" s="157">
        <v>1.5E-3</v>
      </c>
    </row>
    <row r="110" spans="2:24" ht="13.5" thickBot="1" x14ac:dyDescent="0.25"/>
    <row r="111" spans="2:24" ht="13.5" thickBot="1" x14ac:dyDescent="0.25">
      <c r="B111" s="111" t="s">
        <v>180</v>
      </c>
      <c r="C111" s="210" t="s">
        <v>230</v>
      </c>
      <c r="D111" s="211"/>
      <c r="E111" s="212"/>
    </row>
    <row r="112" spans="2:24" ht="26.25" customHeight="1" thickBot="1" x14ac:dyDescent="0.25">
      <c r="B112" s="140" t="s">
        <v>161</v>
      </c>
      <c r="C112" s="141" t="s">
        <v>180</v>
      </c>
      <c r="D112" s="158" t="s">
        <v>203</v>
      </c>
      <c r="E112" s="280" t="s">
        <v>235</v>
      </c>
      <c r="F112" s="141" t="s">
        <v>165</v>
      </c>
      <c r="G112" s="141" t="s">
        <v>228</v>
      </c>
      <c r="H112" s="166" t="s">
        <v>166</v>
      </c>
      <c r="I112" s="292" t="s">
        <v>167</v>
      </c>
      <c r="J112" s="293" t="s">
        <v>236</v>
      </c>
      <c r="K112" s="248" t="s">
        <v>168</v>
      </c>
      <c r="N112" s="213" t="s">
        <v>169</v>
      </c>
      <c r="O112" s="214"/>
      <c r="P112" s="214"/>
      <c r="Q112" s="214"/>
      <c r="R112" s="214"/>
      <c r="S112" s="214"/>
      <c r="T112" s="214"/>
      <c r="U112" s="214"/>
      <c r="V112" s="214"/>
      <c r="W112" s="214"/>
      <c r="X112" s="215"/>
    </row>
    <row r="113" spans="2:24" ht="25.5" customHeight="1" x14ac:dyDescent="0.2">
      <c r="B113" s="145" t="s">
        <v>170</v>
      </c>
      <c r="C113" s="112">
        <v>0.80530000000000002</v>
      </c>
      <c r="D113" s="282" t="s">
        <v>203</v>
      </c>
      <c r="E113" s="281" t="s">
        <v>203</v>
      </c>
      <c r="F113" s="115">
        <v>0.81</v>
      </c>
      <c r="G113" s="115">
        <v>0.95</v>
      </c>
      <c r="H113" s="116" t="s">
        <v>171</v>
      </c>
      <c r="I113" s="117">
        <f>G113+6%</f>
        <v>1.01</v>
      </c>
      <c r="J113" s="117">
        <f>G113-6%</f>
        <v>0.8899999999999999</v>
      </c>
      <c r="K113" s="246" t="s">
        <v>130</v>
      </c>
      <c r="L113" s="118">
        <v>0.06</v>
      </c>
      <c r="N113" s="201" t="s">
        <v>129</v>
      </c>
      <c r="O113" s="202"/>
      <c r="P113" s="202"/>
      <c r="Q113" s="202"/>
      <c r="R113" s="202"/>
      <c r="S113" s="202"/>
      <c r="T113" s="202"/>
      <c r="U113" s="202"/>
      <c r="V113" s="202"/>
      <c r="W113" s="202"/>
      <c r="X113" s="203"/>
    </row>
    <row r="114" spans="2:24" ht="14.25" customHeight="1" x14ac:dyDescent="0.2">
      <c r="B114" s="148" t="s">
        <v>172</v>
      </c>
      <c r="C114" s="112">
        <v>0.20880000000000001</v>
      </c>
      <c r="D114" s="282" t="s">
        <v>203</v>
      </c>
      <c r="E114" s="281" t="s">
        <v>203</v>
      </c>
      <c r="F114" s="115">
        <v>0.2</v>
      </c>
      <c r="G114" s="115">
        <v>0.3</v>
      </c>
      <c r="H114" s="116" t="s">
        <v>173</v>
      </c>
      <c r="I114" s="117">
        <f>F114+5%</f>
        <v>0.25</v>
      </c>
      <c r="J114" s="117">
        <f>F114-5%</f>
        <v>0.15000000000000002</v>
      </c>
      <c r="K114" s="247" t="s">
        <v>73</v>
      </c>
      <c r="L114" s="118">
        <v>0.05</v>
      </c>
      <c r="N114" s="204"/>
      <c r="O114" s="205"/>
      <c r="P114" s="205"/>
      <c r="Q114" s="205"/>
      <c r="R114" s="205"/>
      <c r="S114" s="205"/>
      <c r="T114" s="205"/>
      <c r="U114" s="205"/>
      <c r="V114" s="205"/>
      <c r="W114" s="205"/>
      <c r="X114" s="206"/>
    </row>
    <row r="115" spans="2:24" ht="25.5" x14ac:dyDescent="0.2">
      <c r="B115" s="145" t="s">
        <v>174</v>
      </c>
      <c r="C115" s="112">
        <v>0.14729999999999999</v>
      </c>
      <c r="D115" s="282" t="s">
        <v>203</v>
      </c>
      <c r="E115" s="281" t="s">
        <v>203</v>
      </c>
      <c r="F115" s="115">
        <v>0.15</v>
      </c>
      <c r="G115" s="115">
        <v>0.06</v>
      </c>
      <c r="H115" s="116" t="s">
        <v>171</v>
      </c>
      <c r="I115" s="117">
        <f>G115+6%</f>
        <v>0.12</v>
      </c>
      <c r="J115" s="117">
        <f>G115-6%</f>
        <v>0</v>
      </c>
      <c r="K115" s="247" t="s">
        <v>74</v>
      </c>
      <c r="L115" s="118">
        <v>0.06</v>
      </c>
      <c r="N115" s="204"/>
      <c r="O115" s="205"/>
      <c r="P115" s="205"/>
      <c r="Q115" s="205"/>
      <c r="R115" s="205"/>
      <c r="S115" s="205"/>
      <c r="T115" s="205"/>
      <c r="U115" s="205"/>
      <c r="V115" s="205"/>
      <c r="W115" s="205"/>
      <c r="X115" s="206"/>
    </row>
    <row r="116" spans="2:24" ht="25.5" x14ac:dyDescent="0.2">
      <c r="B116" s="145" t="s">
        <v>67</v>
      </c>
      <c r="C116" s="112">
        <v>0</v>
      </c>
      <c r="D116" s="282" t="s">
        <v>203</v>
      </c>
      <c r="E116" s="281" t="s">
        <v>203</v>
      </c>
      <c r="F116" s="115">
        <v>0.05</v>
      </c>
      <c r="G116" s="115">
        <v>0.05</v>
      </c>
      <c r="H116" s="116" t="s">
        <v>173</v>
      </c>
      <c r="I116" s="117">
        <f t="shared" ref="I116:I117" si="34">F116+5%</f>
        <v>0.1</v>
      </c>
      <c r="J116" s="117">
        <f>G116-5%</f>
        <v>0</v>
      </c>
      <c r="K116" s="246" t="s">
        <v>76</v>
      </c>
      <c r="L116" s="118"/>
      <c r="N116" s="204"/>
      <c r="O116" s="205"/>
      <c r="P116" s="205"/>
      <c r="Q116" s="205"/>
      <c r="R116" s="205"/>
      <c r="S116" s="205"/>
      <c r="T116" s="205"/>
      <c r="U116" s="205"/>
      <c r="V116" s="205"/>
      <c r="W116" s="205"/>
      <c r="X116" s="206"/>
    </row>
    <row r="117" spans="2:24" ht="14.25" customHeight="1" x14ac:dyDescent="0.2">
      <c r="B117" s="145" t="s">
        <v>68</v>
      </c>
      <c r="C117" s="112">
        <v>0</v>
      </c>
      <c r="D117" s="282" t="s">
        <v>203</v>
      </c>
      <c r="E117" s="281" t="s">
        <v>203</v>
      </c>
      <c r="F117" s="115">
        <v>0.05</v>
      </c>
      <c r="G117" s="115">
        <v>0.05</v>
      </c>
      <c r="H117" s="116" t="s">
        <v>173</v>
      </c>
      <c r="I117" s="117">
        <f t="shared" si="34"/>
        <v>0.1</v>
      </c>
      <c r="J117" s="117">
        <f t="shared" ref="J117" si="35">F117-5%</f>
        <v>0</v>
      </c>
      <c r="K117" s="247" t="s">
        <v>77</v>
      </c>
      <c r="L117" s="118"/>
      <c r="N117" s="204"/>
      <c r="O117" s="205"/>
      <c r="P117" s="205"/>
      <c r="Q117" s="205"/>
      <c r="R117" s="205"/>
      <c r="S117" s="205"/>
      <c r="T117" s="205"/>
      <c r="U117" s="205"/>
      <c r="V117" s="205"/>
      <c r="W117" s="205"/>
      <c r="X117" s="206"/>
    </row>
    <row r="118" spans="2:24" ht="14.25" customHeight="1" x14ac:dyDescent="0.2">
      <c r="B118" s="148" t="s">
        <v>69</v>
      </c>
      <c r="C118" s="112">
        <v>0</v>
      </c>
      <c r="D118" s="282" t="s">
        <v>203</v>
      </c>
      <c r="E118" s="281" t="s">
        <v>203</v>
      </c>
      <c r="F118" s="115">
        <v>0.05</v>
      </c>
      <c r="G118" s="115">
        <v>0.05</v>
      </c>
      <c r="H118" s="116" t="s">
        <v>173</v>
      </c>
      <c r="I118" s="117">
        <f>F118+5%</f>
        <v>0.1</v>
      </c>
      <c r="J118" s="117">
        <f>F118-5%</f>
        <v>0</v>
      </c>
      <c r="K118" s="247" t="s">
        <v>78</v>
      </c>
      <c r="L118" s="118"/>
      <c r="N118" s="204"/>
      <c r="O118" s="205"/>
      <c r="P118" s="205"/>
      <c r="Q118" s="205"/>
      <c r="R118" s="205"/>
      <c r="S118" s="205"/>
      <c r="T118" s="205"/>
      <c r="U118" s="205"/>
      <c r="V118" s="205"/>
      <c r="W118" s="205"/>
      <c r="X118" s="206"/>
    </row>
    <row r="119" spans="2:24" ht="14.25" customHeight="1" x14ac:dyDescent="0.2">
      <c r="B119" s="148" t="s">
        <v>107</v>
      </c>
      <c r="C119" s="112">
        <v>0</v>
      </c>
      <c r="D119" s="282" t="s">
        <v>203</v>
      </c>
      <c r="E119" s="281" t="s">
        <v>203</v>
      </c>
      <c r="F119" s="115">
        <v>0.05</v>
      </c>
      <c r="G119" s="115">
        <v>0.05</v>
      </c>
      <c r="H119" s="116" t="s">
        <v>173</v>
      </c>
      <c r="I119" s="117">
        <f>F119+5%</f>
        <v>0.1</v>
      </c>
      <c r="J119" s="117">
        <f>F119-5%</f>
        <v>0</v>
      </c>
      <c r="K119" s="247" t="s">
        <v>78</v>
      </c>
      <c r="L119" s="118">
        <v>0.05</v>
      </c>
      <c r="N119" s="204"/>
      <c r="O119" s="205"/>
      <c r="P119" s="205"/>
      <c r="Q119" s="205"/>
      <c r="R119" s="205"/>
      <c r="S119" s="205"/>
      <c r="T119" s="205"/>
      <c r="U119" s="205"/>
      <c r="V119" s="205"/>
      <c r="W119" s="205"/>
      <c r="X119" s="206"/>
    </row>
    <row r="120" spans="2:24" ht="14.25" customHeight="1" x14ac:dyDescent="0.2">
      <c r="B120" s="148" t="s">
        <v>70</v>
      </c>
      <c r="C120" s="112">
        <v>5.3499999999999999E-2</v>
      </c>
      <c r="D120" s="282" t="s">
        <v>203</v>
      </c>
      <c r="E120" s="281" t="s">
        <v>203</v>
      </c>
      <c r="F120" s="115">
        <v>0.05</v>
      </c>
      <c r="G120" s="115">
        <v>0.12</v>
      </c>
      <c r="H120" s="116" t="s">
        <v>173</v>
      </c>
      <c r="I120" s="117">
        <f>G120+5%</f>
        <v>0.16999999999999998</v>
      </c>
      <c r="J120" s="117">
        <f>G120-5%</f>
        <v>6.9999999999999993E-2</v>
      </c>
      <c r="K120" s="247" t="s">
        <v>78</v>
      </c>
      <c r="L120" s="118"/>
      <c r="N120" s="204"/>
      <c r="O120" s="205"/>
      <c r="P120" s="205"/>
      <c r="Q120" s="205"/>
      <c r="R120" s="205"/>
      <c r="S120" s="205"/>
      <c r="T120" s="205"/>
      <c r="U120" s="205"/>
      <c r="V120" s="205"/>
      <c r="W120" s="205"/>
      <c r="X120" s="206"/>
    </row>
    <row r="121" spans="2:24" ht="14.25" customHeight="1" x14ac:dyDescent="0.2">
      <c r="B121" s="148" t="s">
        <v>71</v>
      </c>
      <c r="C121" s="112">
        <v>0</v>
      </c>
      <c r="D121" s="282" t="s">
        <v>203</v>
      </c>
      <c r="E121" s="281" t="s">
        <v>203</v>
      </c>
      <c r="F121" s="115">
        <v>0.05</v>
      </c>
      <c r="G121" s="115">
        <v>0.05</v>
      </c>
      <c r="H121" s="116" t="s">
        <v>173</v>
      </c>
      <c r="I121" s="117">
        <f t="shared" ref="I121" si="36">F121+5%</f>
        <v>0.1</v>
      </c>
      <c r="J121" s="117">
        <f t="shared" ref="J121" si="37">F121-5%</f>
        <v>0</v>
      </c>
      <c r="K121" s="252" t="s">
        <v>203</v>
      </c>
      <c r="N121" s="204"/>
      <c r="O121" s="205"/>
      <c r="P121" s="205"/>
      <c r="Q121" s="205"/>
      <c r="R121" s="205"/>
      <c r="S121" s="205"/>
      <c r="T121" s="205"/>
      <c r="U121" s="205"/>
      <c r="V121" s="205"/>
      <c r="W121" s="205"/>
      <c r="X121" s="206"/>
    </row>
    <row r="122" spans="2:24" ht="14.25" customHeight="1" x14ac:dyDescent="0.2">
      <c r="B122" s="148" t="s">
        <v>175</v>
      </c>
      <c r="C122" s="119">
        <f>SUM(C113:C121)</f>
        <v>1.2149000000000001</v>
      </c>
      <c r="D122" s="283" t="s">
        <v>203</v>
      </c>
      <c r="E122" s="284" t="s">
        <v>203</v>
      </c>
      <c r="F122" s="122">
        <v>1.8000000000000003</v>
      </c>
      <c r="G122" s="122">
        <f>SUM(G113:G121)</f>
        <v>1.6800000000000004</v>
      </c>
      <c r="H122" s="150" t="s">
        <v>203</v>
      </c>
      <c r="I122" s="150" t="s">
        <v>203</v>
      </c>
      <c r="J122" s="150" t="s">
        <v>203</v>
      </c>
      <c r="K122" s="252" t="s">
        <v>203</v>
      </c>
      <c r="L122" s="118">
        <v>0.06</v>
      </c>
      <c r="N122" s="204"/>
      <c r="O122" s="205"/>
      <c r="P122" s="205"/>
      <c r="Q122" s="205"/>
      <c r="R122" s="205"/>
      <c r="S122" s="205"/>
      <c r="T122" s="205"/>
      <c r="U122" s="205"/>
      <c r="V122" s="205"/>
      <c r="W122" s="205"/>
      <c r="X122" s="206"/>
    </row>
    <row r="123" spans="2:24" ht="15" customHeight="1" thickBot="1" x14ac:dyDescent="0.25">
      <c r="B123" s="151" t="s">
        <v>176</v>
      </c>
      <c r="C123" s="152">
        <v>0.29449999999999998</v>
      </c>
      <c r="D123" s="285" t="s">
        <v>203</v>
      </c>
      <c r="E123" s="286" t="s">
        <v>203</v>
      </c>
      <c r="F123" s="155">
        <v>0.3</v>
      </c>
      <c r="G123" s="155">
        <v>0.3</v>
      </c>
      <c r="H123" s="249" t="s">
        <v>171</v>
      </c>
      <c r="I123" s="250">
        <f t="shared" ref="I123" si="38">F123+6%</f>
        <v>0.36</v>
      </c>
      <c r="J123" s="250">
        <f t="shared" ref="J123" si="39">F123-6%</f>
        <v>0.24</v>
      </c>
      <c r="K123" s="251" t="s">
        <v>79</v>
      </c>
      <c r="N123" s="207"/>
      <c r="O123" s="208"/>
      <c r="P123" s="208"/>
      <c r="Q123" s="208"/>
      <c r="R123" s="208"/>
      <c r="S123" s="208"/>
      <c r="T123" s="208"/>
      <c r="U123" s="208"/>
      <c r="V123" s="208"/>
      <c r="W123" s="208"/>
      <c r="X123" s="209"/>
    </row>
    <row r="124" spans="2:24" ht="29.25" hidden="1" thickBot="1" x14ac:dyDescent="0.25">
      <c r="B124" s="48" t="s">
        <v>187</v>
      </c>
      <c r="C124" s="138">
        <v>2E-3</v>
      </c>
    </row>
    <row r="126" spans="2:24" ht="13.5" thickBot="1" x14ac:dyDescent="0.25"/>
    <row r="127" spans="2:24" ht="13.5" thickBot="1" x14ac:dyDescent="0.25">
      <c r="B127" s="111" t="s">
        <v>181</v>
      </c>
      <c r="C127" s="210" t="s">
        <v>230</v>
      </c>
      <c r="D127" s="211"/>
      <c r="E127" s="212"/>
    </row>
    <row r="128" spans="2:24" ht="26.25" thickBot="1" x14ac:dyDescent="0.25">
      <c r="B128" s="140" t="s">
        <v>161</v>
      </c>
      <c r="C128" s="141" t="s">
        <v>181</v>
      </c>
      <c r="D128" s="158" t="s">
        <v>203</v>
      </c>
      <c r="E128" s="280" t="s">
        <v>235</v>
      </c>
      <c r="F128" s="141" t="s">
        <v>165</v>
      </c>
      <c r="G128" s="141" t="s">
        <v>228</v>
      </c>
      <c r="H128" s="166" t="s">
        <v>166</v>
      </c>
      <c r="I128" s="142" t="s">
        <v>167</v>
      </c>
      <c r="J128" s="158" t="s">
        <v>236</v>
      </c>
      <c r="K128" s="248" t="s">
        <v>168</v>
      </c>
      <c r="N128" s="213" t="s">
        <v>169</v>
      </c>
      <c r="O128" s="214"/>
      <c r="P128" s="214"/>
      <c r="Q128" s="214"/>
      <c r="R128" s="214"/>
      <c r="S128" s="214"/>
      <c r="T128" s="214"/>
      <c r="U128" s="214"/>
      <c r="V128" s="214"/>
      <c r="W128" s="214"/>
      <c r="X128" s="215"/>
    </row>
    <row r="129" spans="2:24" ht="25.5" x14ac:dyDescent="0.2">
      <c r="B129" s="145" t="s">
        <v>170</v>
      </c>
      <c r="C129" s="112">
        <v>0.8296</v>
      </c>
      <c r="D129" s="282" t="s">
        <v>203</v>
      </c>
      <c r="E129" s="281" t="s">
        <v>203</v>
      </c>
      <c r="F129" s="115">
        <v>0.8</v>
      </c>
      <c r="G129" s="115">
        <v>0.94</v>
      </c>
      <c r="H129" s="116" t="s">
        <v>171</v>
      </c>
      <c r="I129" s="117">
        <f>G129+6%</f>
        <v>1</v>
      </c>
      <c r="J129" s="117">
        <f>G129-6%</f>
        <v>0.87999999999999989</v>
      </c>
      <c r="K129" s="246" t="s">
        <v>178</v>
      </c>
      <c r="L129" s="118">
        <v>0.06</v>
      </c>
      <c r="N129" s="201" t="s">
        <v>53</v>
      </c>
      <c r="O129" s="202"/>
      <c r="P129" s="202"/>
      <c r="Q129" s="202"/>
      <c r="R129" s="202"/>
      <c r="S129" s="202"/>
      <c r="T129" s="202"/>
      <c r="U129" s="202"/>
      <c r="V129" s="202"/>
      <c r="W129" s="202"/>
      <c r="X129" s="203"/>
    </row>
    <row r="130" spans="2:24" x14ac:dyDescent="0.2">
      <c r="B130" s="148" t="s">
        <v>172</v>
      </c>
      <c r="C130" s="112">
        <v>0.25159999999999999</v>
      </c>
      <c r="D130" s="282" t="s">
        <v>203</v>
      </c>
      <c r="E130" s="281" t="s">
        <v>203</v>
      </c>
      <c r="F130" s="115">
        <v>0.25</v>
      </c>
      <c r="G130" s="115">
        <v>0.25</v>
      </c>
      <c r="H130" s="116" t="s">
        <v>173</v>
      </c>
      <c r="I130" s="117">
        <f>F130+5%</f>
        <v>0.3</v>
      </c>
      <c r="J130" s="117">
        <f>F130-5%</f>
        <v>0.2</v>
      </c>
      <c r="K130" s="247" t="s">
        <v>73</v>
      </c>
      <c r="L130" s="118">
        <v>0.05</v>
      </c>
      <c r="N130" s="204"/>
      <c r="O130" s="205"/>
      <c r="P130" s="205"/>
      <c r="Q130" s="205"/>
      <c r="R130" s="205"/>
      <c r="S130" s="205"/>
      <c r="T130" s="205"/>
      <c r="U130" s="205"/>
      <c r="V130" s="205"/>
      <c r="W130" s="205"/>
      <c r="X130" s="206"/>
    </row>
    <row r="131" spans="2:24" ht="25.5" x14ac:dyDescent="0.2">
      <c r="B131" s="145" t="s">
        <v>174</v>
      </c>
      <c r="C131" s="112">
        <v>0.1404</v>
      </c>
      <c r="D131" s="282" t="s">
        <v>203</v>
      </c>
      <c r="E131" s="281" t="s">
        <v>203</v>
      </c>
      <c r="F131" s="115">
        <v>0.14000000000000001</v>
      </c>
      <c r="G131" s="115">
        <v>0.14000000000000001</v>
      </c>
      <c r="H131" s="116" t="s">
        <v>171</v>
      </c>
      <c r="I131" s="117">
        <f t="shared" ref="I131" si="40">F131+6%</f>
        <v>0.2</v>
      </c>
      <c r="J131" s="117">
        <f t="shared" ref="J131" si="41">F131-6%</f>
        <v>8.0000000000000016E-2</v>
      </c>
      <c r="K131" s="247" t="s">
        <v>74</v>
      </c>
      <c r="L131" s="118">
        <v>0.06</v>
      </c>
      <c r="N131" s="204"/>
      <c r="O131" s="205"/>
      <c r="P131" s="205"/>
      <c r="Q131" s="205"/>
      <c r="R131" s="205"/>
      <c r="S131" s="205"/>
      <c r="T131" s="205"/>
      <c r="U131" s="205"/>
      <c r="V131" s="205"/>
      <c r="W131" s="205"/>
      <c r="X131" s="206"/>
    </row>
    <row r="132" spans="2:24" x14ac:dyDescent="0.2">
      <c r="B132" s="148" t="s">
        <v>70</v>
      </c>
      <c r="C132" s="112">
        <v>0.1497</v>
      </c>
      <c r="D132" s="282" t="s">
        <v>203</v>
      </c>
      <c r="E132" s="281" t="s">
        <v>203</v>
      </c>
      <c r="F132" s="115">
        <v>0.15</v>
      </c>
      <c r="G132" s="115">
        <v>0.15</v>
      </c>
      <c r="H132" s="116" t="s">
        <v>173</v>
      </c>
      <c r="I132" s="134">
        <f>F132+5%</f>
        <v>0.2</v>
      </c>
      <c r="J132" s="134">
        <f>F132-5%</f>
        <v>9.9999999999999992E-2</v>
      </c>
      <c r="K132" s="247" t="s">
        <v>78</v>
      </c>
      <c r="L132" s="118">
        <v>0.05</v>
      </c>
      <c r="N132" s="204"/>
      <c r="O132" s="205"/>
      <c r="P132" s="205"/>
      <c r="Q132" s="205"/>
      <c r="R132" s="205"/>
      <c r="S132" s="205"/>
      <c r="T132" s="205"/>
      <c r="U132" s="205"/>
      <c r="V132" s="205"/>
      <c r="W132" s="205"/>
      <c r="X132" s="206"/>
    </row>
    <row r="133" spans="2:24" x14ac:dyDescent="0.2">
      <c r="B133" s="148" t="s">
        <v>175</v>
      </c>
      <c r="C133" s="119">
        <f>SUM(C129:C132)</f>
        <v>1.3713</v>
      </c>
      <c r="D133" s="283" t="s">
        <v>203</v>
      </c>
      <c r="E133" s="284" t="s">
        <v>203</v>
      </c>
      <c r="F133" s="122">
        <v>1</v>
      </c>
      <c r="G133" s="122">
        <f>SUM(G129:G132)</f>
        <v>1.48</v>
      </c>
      <c r="H133" s="150" t="s">
        <v>203</v>
      </c>
      <c r="I133" s="150" t="s">
        <v>203</v>
      </c>
      <c r="J133" s="150" t="s">
        <v>203</v>
      </c>
      <c r="K133" s="252" t="s">
        <v>203</v>
      </c>
      <c r="N133" s="204"/>
      <c r="O133" s="205"/>
      <c r="P133" s="205"/>
      <c r="Q133" s="205"/>
      <c r="R133" s="205"/>
      <c r="S133" s="205"/>
      <c r="T133" s="205"/>
      <c r="U133" s="205"/>
      <c r="V133" s="205"/>
      <c r="W133" s="205"/>
      <c r="X133" s="206"/>
    </row>
    <row r="134" spans="2:24" ht="13.5" thickBot="1" x14ac:dyDescent="0.25">
      <c r="B134" s="151" t="s">
        <v>176</v>
      </c>
      <c r="C134" s="152">
        <v>0.2354</v>
      </c>
      <c r="D134" s="285" t="s">
        <v>203</v>
      </c>
      <c r="E134" s="286" t="s">
        <v>203</v>
      </c>
      <c r="F134" s="155">
        <v>0.24</v>
      </c>
      <c r="G134" s="155">
        <v>0.24</v>
      </c>
      <c r="H134" s="249" t="s">
        <v>171</v>
      </c>
      <c r="I134" s="250">
        <f t="shared" ref="I134" si="42">F134+6%</f>
        <v>0.3</v>
      </c>
      <c r="J134" s="250">
        <f t="shared" ref="J134" si="43">F134-6%</f>
        <v>0.18</v>
      </c>
      <c r="K134" s="251" t="s">
        <v>79</v>
      </c>
      <c r="L134" s="118">
        <v>0.06</v>
      </c>
      <c r="N134" s="207"/>
      <c r="O134" s="208"/>
      <c r="P134" s="208"/>
      <c r="Q134" s="208"/>
      <c r="R134" s="208"/>
      <c r="S134" s="208"/>
      <c r="T134" s="208"/>
      <c r="U134" s="208"/>
      <c r="V134" s="208"/>
      <c r="W134" s="208"/>
      <c r="X134" s="209"/>
    </row>
    <row r="135" spans="2:24" ht="28.5" hidden="1" x14ac:dyDescent="0.2">
      <c r="B135" s="48" t="s">
        <v>187</v>
      </c>
      <c r="C135" s="138">
        <v>1.5E-3</v>
      </c>
    </row>
    <row r="137" spans="2:24" ht="13.5" thickBot="1" x14ac:dyDescent="0.25"/>
    <row r="138" spans="2:24" ht="13.5" thickBot="1" x14ac:dyDescent="0.25">
      <c r="B138" s="111" t="s">
        <v>182</v>
      </c>
      <c r="C138" s="210" t="s">
        <v>230</v>
      </c>
      <c r="D138" s="211"/>
      <c r="E138" s="212"/>
    </row>
    <row r="139" spans="2:24" ht="26.25" thickBot="1" x14ac:dyDescent="0.25">
      <c r="B139" s="140" t="s">
        <v>161</v>
      </c>
      <c r="C139" s="141" t="s">
        <v>182</v>
      </c>
      <c r="D139" s="158" t="s">
        <v>203</v>
      </c>
      <c r="E139" s="280" t="s">
        <v>235</v>
      </c>
      <c r="F139" s="141" t="s">
        <v>165</v>
      </c>
      <c r="G139" s="141" t="s">
        <v>228</v>
      </c>
      <c r="H139" s="166" t="s">
        <v>166</v>
      </c>
      <c r="I139" s="142" t="s">
        <v>167</v>
      </c>
      <c r="J139" s="158" t="s">
        <v>236</v>
      </c>
      <c r="K139" s="248" t="s">
        <v>168</v>
      </c>
      <c r="N139" s="213" t="s">
        <v>169</v>
      </c>
      <c r="O139" s="214"/>
      <c r="P139" s="214"/>
      <c r="Q139" s="214"/>
      <c r="R139" s="214"/>
      <c r="S139" s="214"/>
      <c r="T139" s="214"/>
      <c r="U139" s="214"/>
      <c r="V139" s="214"/>
      <c r="W139" s="214"/>
      <c r="X139" s="215"/>
    </row>
    <row r="140" spans="2:24" ht="25.5" x14ac:dyDescent="0.2">
      <c r="B140" s="145" t="s">
        <v>170</v>
      </c>
      <c r="C140" s="112">
        <v>0.17080000000000001</v>
      </c>
      <c r="D140" s="282" t="s">
        <v>203</v>
      </c>
      <c r="E140" s="281" t="s">
        <v>203</v>
      </c>
      <c r="F140" s="115">
        <v>0.17</v>
      </c>
      <c r="G140" s="115">
        <v>0.2</v>
      </c>
      <c r="H140" s="116" t="s">
        <v>171</v>
      </c>
      <c r="I140" s="117">
        <f>G140+6%</f>
        <v>0.26</v>
      </c>
      <c r="J140" s="117">
        <f>G140-6%</f>
        <v>0.14000000000000001</v>
      </c>
      <c r="K140" s="246" t="s">
        <v>183</v>
      </c>
      <c r="L140" s="118">
        <v>0.06</v>
      </c>
      <c r="N140" s="201" t="s">
        <v>54</v>
      </c>
      <c r="O140" s="202"/>
      <c r="P140" s="202"/>
      <c r="Q140" s="202"/>
      <c r="R140" s="202"/>
      <c r="S140" s="202"/>
      <c r="T140" s="202"/>
      <c r="U140" s="202"/>
      <c r="V140" s="202"/>
      <c r="W140" s="202"/>
      <c r="X140" s="203"/>
    </row>
    <row r="141" spans="2:24" x14ac:dyDescent="0.2">
      <c r="B141" s="148" t="s">
        <v>172</v>
      </c>
      <c r="C141" s="112">
        <v>0.25990000000000002</v>
      </c>
      <c r="D141" s="282" t="s">
        <v>203</v>
      </c>
      <c r="E141" s="281" t="s">
        <v>203</v>
      </c>
      <c r="F141" s="115">
        <v>0.26</v>
      </c>
      <c r="G141" s="115">
        <v>0.25</v>
      </c>
      <c r="H141" s="116" t="s">
        <v>173</v>
      </c>
      <c r="I141" s="117">
        <f>G141+5%</f>
        <v>0.3</v>
      </c>
      <c r="J141" s="117">
        <f>G141-5%</f>
        <v>0.2</v>
      </c>
      <c r="K141" s="247" t="s">
        <v>184</v>
      </c>
      <c r="L141" s="118">
        <v>0.05</v>
      </c>
      <c r="N141" s="204"/>
      <c r="O141" s="205"/>
      <c r="P141" s="205"/>
      <c r="Q141" s="205"/>
      <c r="R141" s="205"/>
      <c r="S141" s="205"/>
      <c r="T141" s="205"/>
      <c r="U141" s="205"/>
      <c r="V141" s="205"/>
      <c r="W141" s="205"/>
      <c r="X141" s="206"/>
    </row>
    <row r="142" spans="2:24" ht="25.5" x14ac:dyDescent="0.2">
      <c r="B142" s="145" t="s">
        <v>174</v>
      </c>
      <c r="C142" s="112">
        <v>0.33689999999999998</v>
      </c>
      <c r="D142" s="282" t="s">
        <v>203</v>
      </c>
      <c r="E142" s="281" t="s">
        <v>203</v>
      </c>
      <c r="F142" s="115">
        <v>0.34</v>
      </c>
      <c r="G142" s="115">
        <v>0.34</v>
      </c>
      <c r="H142" s="116" t="s">
        <v>171</v>
      </c>
      <c r="I142" s="117">
        <f>G142+6%</f>
        <v>0.4</v>
      </c>
      <c r="J142" s="117">
        <f>G142-6%</f>
        <v>0.28000000000000003</v>
      </c>
      <c r="K142" s="247" t="s">
        <v>184</v>
      </c>
      <c r="L142" s="118">
        <v>0.06</v>
      </c>
      <c r="N142" s="204"/>
      <c r="O142" s="205"/>
      <c r="P142" s="205"/>
      <c r="Q142" s="205"/>
      <c r="R142" s="205"/>
      <c r="S142" s="205"/>
      <c r="T142" s="205"/>
      <c r="U142" s="205"/>
      <c r="V142" s="205"/>
      <c r="W142" s="205"/>
      <c r="X142" s="206"/>
    </row>
    <row r="143" spans="2:24" x14ac:dyDescent="0.2">
      <c r="B143" s="148" t="s">
        <v>70</v>
      </c>
      <c r="C143" s="112">
        <v>0.23269999999999999</v>
      </c>
      <c r="D143" s="282" t="s">
        <v>203</v>
      </c>
      <c r="E143" s="281" t="s">
        <v>203</v>
      </c>
      <c r="F143" s="115">
        <v>0.15</v>
      </c>
      <c r="G143" s="115">
        <v>0.21</v>
      </c>
      <c r="H143" s="116" t="s">
        <v>173</v>
      </c>
      <c r="I143" s="134">
        <f>G143+5%</f>
        <v>0.26</v>
      </c>
      <c r="J143" s="134">
        <f>G143-5%</f>
        <v>0.15999999999999998</v>
      </c>
      <c r="K143" s="247" t="s">
        <v>78</v>
      </c>
      <c r="L143" s="118">
        <v>0.05</v>
      </c>
      <c r="N143" s="204"/>
      <c r="O143" s="205"/>
      <c r="P143" s="205"/>
      <c r="Q143" s="205"/>
      <c r="R143" s="205"/>
      <c r="S143" s="205"/>
      <c r="T143" s="205"/>
      <c r="U143" s="205"/>
      <c r="V143" s="205"/>
      <c r="W143" s="205"/>
      <c r="X143" s="206"/>
    </row>
    <row r="144" spans="2:24" x14ac:dyDescent="0.2">
      <c r="B144" s="148" t="s">
        <v>175</v>
      </c>
      <c r="C144" s="119">
        <f>SUM(C140:C143)</f>
        <v>1.0003</v>
      </c>
      <c r="D144" s="283" t="s">
        <v>203</v>
      </c>
      <c r="E144" s="284" t="s">
        <v>203</v>
      </c>
      <c r="F144" s="122">
        <v>1</v>
      </c>
      <c r="G144" s="122">
        <f>SUM(G140:G143)</f>
        <v>1</v>
      </c>
      <c r="H144" s="150" t="s">
        <v>203</v>
      </c>
      <c r="I144" s="150" t="s">
        <v>203</v>
      </c>
      <c r="J144" s="150" t="s">
        <v>203</v>
      </c>
      <c r="K144" s="252" t="s">
        <v>203</v>
      </c>
      <c r="N144" s="204"/>
      <c r="O144" s="205"/>
      <c r="P144" s="205"/>
      <c r="Q144" s="205"/>
      <c r="R144" s="205"/>
      <c r="S144" s="205"/>
      <c r="T144" s="205"/>
      <c r="U144" s="205"/>
      <c r="V144" s="205"/>
      <c r="W144" s="205"/>
      <c r="X144" s="206"/>
    </row>
    <row r="145" spans="2:24" ht="13.5" thickBot="1" x14ac:dyDescent="0.25">
      <c r="B145" s="151" t="s">
        <v>176</v>
      </c>
      <c r="C145" s="152">
        <v>0.81200000000000006</v>
      </c>
      <c r="D145" s="285" t="s">
        <v>203</v>
      </c>
      <c r="E145" s="286" t="s">
        <v>203</v>
      </c>
      <c r="F145" s="155">
        <v>0.81</v>
      </c>
      <c r="G145" s="155">
        <v>0.81</v>
      </c>
      <c r="H145" s="249" t="s">
        <v>171</v>
      </c>
      <c r="I145" s="250">
        <f t="shared" ref="I145" si="44">F145+6%</f>
        <v>0.87000000000000011</v>
      </c>
      <c r="J145" s="250">
        <f t="shared" ref="J145" si="45">F145-6%</f>
        <v>0.75</v>
      </c>
      <c r="K145" s="251" t="s">
        <v>79</v>
      </c>
      <c r="L145" s="118">
        <v>0.06</v>
      </c>
      <c r="N145" s="207"/>
      <c r="O145" s="208"/>
      <c r="P145" s="208"/>
      <c r="Q145" s="208"/>
      <c r="R145" s="208"/>
      <c r="S145" s="208"/>
      <c r="T145" s="208"/>
      <c r="U145" s="208"/>
      <c r="V145" s="208"/>
      <c r="W145" s="208"/>
      <c r="X145" s="209"/>
    </row>
    <row r="146" spans="2:24" ht="28.5" hidden="1" x14ac:dyDescent="0.2">
      <c r="B146" s="48" t="s">
        <v>187</v>
      </c>
      <c r="C146" s="137">
        <v>2.5000000000000001E-3</v>
      </c>
    </row>
    <row r="10000" spans="52:52" x14ac:dyDescent="0.2">
      <c r="AZ10000" s="75">
        <v>12</v>
      </c>
    </row>
  </sheetData>
  <mergeCells count="35">
    <mergeCell ref="C100:E100"/>
    <mergeCell ref="C89:E89"/>
    <mergeCell ref="N90:X90"/>
    <mergeCell ref="C38:E38"/>
    <mergeCell ref="N39:X39"/>
    <mergeCell ref="N40:X50"/>
    <mergeCell ref="C78:E78"/>
    <mergeCell ref="N79:X79"/>
    <mergeCell ref="N80:X85"/>
    <mergeCell ref="N140:X145"/>
    <mergeCell ref="N128:X128"/>
    <mergeCell ref="N67:X67"/>
    <mergeCell ref="N68:X73"/>
    <mergeCell ref="N101:X101"/>
    <mergeCell ref="N102:X107"/>
    <mergeCell ref="N91:X96"/>
    <mergeCell ref="C4:E4"/>
    <mergeCell ref="N5:X5"/>
    <mergeCell ref="N6:X16"/>
    <mergeCell ref="C66:E66"/>
    <mergeCell ref="C21:E21"/>
    <mergeCell ref="N23:X33"/>
    <mergeCell ref="N22:X22"/>
    <mergeCell ref="B1:J1"/>
    <mergeCell ref="N129:X134"/>
    <mergeCell ref="C138:E138"/>
    <mergeCell ref="N139:X139"/>
    <mergeCell ref="B2:J2"/>
    <mergeCell ref="N112:X112"/>
    <mergeCell ref="N113:X123"/>
    <mergeCell ref="C127:E127"/>
    <mergeCell ref="C55:E55"/>
    <mergeCell ref="N56:X56"/>
    <mergeCell ref="N57:X62"/>
    <mergeCell ref="C111:E111"/>
  </mergeCells>
  <pageMargins left="0.7" right="0.7" top="0.75" bottom="0.75" header="0.3" footer="0.3"/>
  <pageSetup paperSize="9" orientation="landscape"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D953-E3FB-4668-A401-3E13092BB4E3}">
  <dimension ref="B1:AZ10000"/>
  <sheetViews>
    <sheetView showGridLines="0" rightToLeft="1" zoomScale="85" zoomScaleNormal="85" workbookViewId="0">
      <selection activeCell="B50" sqref="B50:K55"/>
    </sheetView>
  </sheetViews>
  <sheetFormatPr defaultColWidth="9" defaultRowHeight="12.75" x14ac:dyDescent="0.2"/>
  <cols>
    <col min="1" max="1" width="9" style="75"/>
    <col min="2" max="2" width="26.625" style="110" customWidth="1"/>
    <col min="3" max="5" width="17.75" style="75" hidden="1" customWidth="1"/>
    <col min="6" max="6" width="12.75" style="75" hidden="1" customWidth="1"/>
    <col min="7" max="7" width="22.625" style="75" customWidth="1"/>
    <col min="8" max="8" width="10.125" style="75" customWidth="1"/>
    <col min="9" max="9" width="23" style="75" customWidth="1"/>
    <col min="10" max="10" width="12.125" style="75" customWidth="1"/>
    <col min="11" max="11" width="25.375" style="75" customWidth="1"/>
    <col min="12" max="12" width="9" style="75" customWidth="1"/>
    <col min="13" max="22" width="0" style="75" hidden="1" customWidth="1"/>
    <col min="23" max="23" width="17" style="75" hidden="1" customWidth="1"/>
    <col min="24" max="24" width="0" style="75" hidden="1" customWidth="1"/>
    <col min="25" max="16384" width="9" style="75"/>
  </cols>
  <sheetData>
    <row r="1" spans="2:24" ht="19.5" x14ac:dyDescent="0.2">
      <c r="B1" s="200" t="s">
        <v>185</v>
      </c>
      <c r="C1" s="200"/>
      <c r="D1" s="200"/>
      <c r="E1" s="200"/>
      <c r="F1" s="200"/>
      <c r="G1" s="200"/>
      <c r="H1" s="200"/>
      <c r="I1" s="200"/>
      <c r="J1" s="200"/>
    </row>
    <row r="2" spans="2:24" ht="19.5" x14ac:dyDescent="0.2">
      <c r="B2" s="200" t="s">
        <v>210</v>
      </c>
      <c r="C2" s="200"/>
      <c r="D2" s="200"/>
      <c r="E2" s="200"/>
      <c r="F2" s="200"/>
      <c r="G2" s="200"/>
      <c r="H2" s="200"/>
      <c r="I2" s="200"/>
      <c r="J2" s="200"/>
    </row>
    <row r="3" spans="2:24" ht="13.5" thickBot="1" x14ac:dyDescent="0.25"/>
    <row r="4" spans="2:24" customFormat="1" ht="15" thickBot="1" x14ac:dyDescent="0.25">
      <c r="B4" s="111" t="s">
        <v>100</v>
      </c>
      <c r="C4" s="210" t="s">
        <v>230</v>
      </c>
      <c r="D4" s="211"/>
      <c r="E4" s="212"/>
      <c r="F4" s="75"/>
      <c r="G4" s="75"/>
      <c r="H4" s="75"/>
      <c r="I4" s="75"/>
      <c r="J4" s="75"/>
      <c r="K4" s="75"/>
      <c r="L4" s="75"/>
      <c r="M4" s="75"/>
      <c r="N4" s="75"/>
      <c r="O4" s="75"/>
      <c r="P4" s="75"/>
      <c r="Q4" s="75"/>
      <c r="R4" s="75"/>
      <c r="S4" s="75"/>
      <c r="T4" s="75"/>
      <c r="U4" s="75"/>
      <c r="V4" s="75"/>
      <c r="W4" s="75"/>
      <c r="X4" s="75"/>
    </row>
    <row r="5" spans="2:24" customFormat="1" ht="26.25" customHeight="1" thickBot="1" x14ac:dyDescent="0.25">
      <c r="B5" s="140" t="s">
        <v>161</v>
      </c>
      <c r="C5" s="141" t="s">
        <v>220</v>
      </c>
      <c r="D5" s="142" t="s">
        <v>221</v>
      </c>
      <c r="E5" s="143" t="s">
        <v>222</v>
      </c>
      <c r="F5" s="141" t="s">
        <v>165</v>
      </c>
      <c r="G5" s="141" t="s">
        <v>228</v>
      </c>
      <c r="H5" s="166" t="s">
        <v>166</v>
      </c>
      <c r="I5" s="142" t="s">
        <v>167</v>
      </c>
      <c r="J5" s="158" t="s">
        <v>234</v>
      </c>
      <c r="K5" s="248" t="s">
        <v>168</v>
      </c>
      <c r="L5" s="75"/>
      <c r="M5" s="75"/>
      <c r="N5" s="213" t="s">
        <v>169</v>
      </c>
      <c r="O5" s="214"/>
      <c r="P5" s="214"/>
      <c r="Q5" s="214"/>
      <c r="R5" s="214"/>
      <c r="S5" s="214"/>
      <c r="T5" s="214"/>
      <c r="U5" s="214"/>
      <c r="V5" s="214"/>
      <c r="W5" s="214"/>
      <c r="X5" s="215"/>
    </row>
    <row r="6" spans="2:24" customFormat="1" ht="25.5" x14ac:dyDescent="0.2">
      <c r="B6" s="145" t="s">
        <v>170</v>
      </c>
      <c r="C6" s="112">
        <v>0.39019999999999999</v>
      </c>
      <c r="D6" s="171" t="s">
        <v>231</v>
      </c>
      <c r="E6" s="281" t="s">
        <v>203</v>
      </c>
      <c r="F6" s="115">
        <v>0.43</v>
      </c>
      <c r="G6" s="115">
        <v>0.43</v>
      </c>
      <c r="H6" s="116" t="s">
        <v>171</v>
      </c>
      <c r="I6" s="117">
        <f>G6+6%</f>
        <v>0.49</v>
      </c>
      <c r="J6" s="117">
        <f>G6-6%</f>
        <v>0.37</v>
      </c>
      <c r="K6" s="246" t="s">
        <v>213</v>
      </c>
      <c r="L6" s="118"/>
      <c r="M6" s="75"/>
      <c r="N6" s="201" t="s">
        <v>179</v>
      </c>
      <c r="O6" s="202"/>
      <c r="P6" s="202"/>
      <c r="Q6" s="202"/>
      <c r="R6" s="202"/>
      <c r="S6" s="202"/>
      <c r="T6" s="202"/>
      <c r="U6" s="202"/>
      <c r="V6" s="202"/>
      <c r="W6" s="202"/>
      <c r="X6" s="203"/>
    </row>
    <row r="7" spans="2:24" customFormat="1" ht="14.25" x14ac:dyDescent="0.2">
      <c r="B7" s="148" t="s">
        <v>172</v>
      </c>
      <c r="C7" s="112">
        <v>0.1933</v>
      </c>
      <c r="D7" s="282" t="s">
        <v>203</v>
      </c>
      <c r="E7" s="281" t="s">
        <v>203</v>
      </c>
      <c r="F7" s="115">
        <v>0.19</v>
      </c>
      <c r="G7" s="115">
        <v>0.19</v>
      </c>
      <c r="H7" s="116" t="s">
        <v>173</v>
      </c>
      <c r="I7" s="117">
        <f>G7+5%</f>
        <v>0.24</v>
      </c>
      <c r="J7" s="117">
        <f>G7-5%</f>
        <v>0.14000000000000001</v>
      </c>
      <c r="K7" s="246" t="s">
        <v>214</v>
      </c>
      <c r="L7" s="118"/>
      <c r="M7" s="75"/>
      <c r="N7" s="204"/>
      <c r="O7" s="205"/>
      <c r="P7" s="205"/>
      <c r="Q7" s="205"/>
      <c r="R7" s="205"/>
      <c r="S7" s="205"/>
      <c r="T7" s="205"/>
      <c r="U7" s="205"/>
      <c r="V7" s="205"/>
      <c r="W7" s="205"/>
      <c r="X7" s="206"/>
    </row>
    <row r="8" spans="2:24" customFormat="1" ht="25.5" x14ac:dyDescent="0.2">
      <c r="B8" s="145" t="s">
        <v>174</v>
      </c>
      <c r="C8" s="112">
        <v>0.37109999999999999</v>
      </c>
      <c r="D8" s="282" t="s">
        <v>203</v>
      </c>
      <c r="E8" s="281" t="s">
        <v>203</v>
      </c>
      <c r="F8" s="115">
        <v>0.33</v>
      </c>
      <c r="G8" s="115">
        <v>0.33</v>
      </c>
      <c r="H8" s="116" t="s">
        <v>171</v>
      </c>
      <c r="I8" s="117">
        <f>G8+6%</f>
        <v>0.39</v>
      </c>
      <c r="J8" s="117">
        <f>G8-6%</f>
        <v>0.27</v>
      </c>
      <c r="K8" s="246" t="s">
        <v>215</v>
      </c>
      <c r="L8" s="118"/>
      <c r="M8" s="75"/>
      <c r="N8" s="204"/>
      <c r="O8" s="205"/>
      <c r="P8" s="205"/>
      <c r="Q8" s="205"/>
      <c r="R8" s="205"/>
      <c r="S8" s="205"/>
      <c r="T8" s="205"/>
      <c r="U8" s="205"/>
      <c r="V8" s="205"/>
      <c r="W8" s="205"/>
      <c r="X8" s="206"/>
    </row>
    <row r="9" spans="2:24" customFormat="1" ht="14.25" x14ac:dyDescent="0.2">
      <c r="B9" s="148" t="s">
        <v>70</v>
      </c>
      <c r="C9" s="112">
        <v>4.5400000000000003E-2</v>
      </c>
      <c r="D9" s="282" t="s">
        <v>203</v>
      </c>
      <c r="E9" s="281" t="s">
        <v>203</v>
      </c>
      <c r="F9" s="115">
        <v>0.05</v>
      </c>
      <c r="G9" s="115">
        <v>0.05</v>
      </c>
      <c r="H9" s="116" t="s">
        <v>173</v>
      </c>
      <c r="I9" s="134">
        <f>F9+5%</f>
        <v>0.1</v>
      </c>
      <c r="J9" s="134">
        <f>F9-5%</f>
        <v>0</v>
      </c>
      <c r="K9" s="247" t="s">
        <v>78</v>
      </c>
      <c r="L9" s="118"/>
      <c r="M9" s="75"/>
      <c r="N9" s="204"/>
      <c r="O9" s="205"/>
      <c r="P9" s="205"/>
      <c r="Q9" s="205"/>
      <c r="R9" s="205"/>
      <c r="S9" s="205"/>
      <c r="T9" s="205"/>
      <c r="U9" s="205"/>
      <c r="V9" s="205"/>
      <c r="W9" s="205"/>
      <c r="X9" s="206"/>
    </row>
    <row r="10" spans="2:24" customFormat="1" ht="14.25" x14ac:dyDescent="0.2">
      <c r="B10" s="148" t="s">
        <v>175</v>
      </c>
      <c r="C10" s="119">
        <f>SUM(C6:C9)</f>
        <v>1</v>
      </c>
      <c r="D10" s="283" t="s">
        <v>203</v>
      </c>
      <c r="E10" s="284" t="s">
        <v>203</v>
      </c>
      <c r="F10" s="122">
        <v>1</v>
      </c>
      <c r="G10" s="122">
        <f>SUM(G6:G9)</f>
        <v>1</v>
      </c>
      <c r="H10" s="150" t="s">
        <v>203</v>
      </c>
      <c r="I10" s="150" t="s">
        <v>203</v>
      </c>
      <c r="J10" s="150" t="s">
        <v>203</v>
      </c>
      <c r="K10" s="252" t="s">
        <v>203</v>
      </c>
      <c r="L10" s="75"/>
      <c r="M10" s="75"/>
      <c r="N10" s="204"/>
      <c r="O10" s="205"/>
      <c r="P10" s="205"/>
      <c r="Q10" s="205"/>
      <c r="R10" s="205"/>
      <c r="S10" s="205"/>
      <c r="T10" s="205"/>
      <c r="U10" s="205"/>
      <c r="V10" s="205"/>
      <c r="W10" s="205"/>
      <c r="X10" s="206"/>
    </row>
    <row r="11" spans="2:24" customFormat="1" ht="15" thickBot="1" x14ac:dyDescent="0.25">
      <c r="B11" s="151" t="s">
        <v>176</v>
      </c>
      <c r="C11" s="152">
        <v>0.27279999999999999</v>
      </c>
      <c r="D11" s="285" t="s">
        <v>203</v>
      </c>
      <c r="E11" s="286" t="s">
        <v>203</v>
      </c>
      <c r="F11" s="155">
        <v>0.27</v>
      </c>
      <c r="G11" s="155">
        <v>0.94</v>
      </c>
      <c r="H11" s="249" t="s">
        <v>171</v>
      </c>
      <c r="I11" s="250">
        <f>G11+6%</f>
        <v>1</v>
      </c>
      <c r="J11" s="250">
        <f>G11-6%</f>
        <v>0.87999999999999989</v>
      </c>
      <c r="K11" s="251" t="s">
        <v>79</v>
      </c>
      <c r="L11" s="118"/>
      <c r="M11" s="75"/>
      <c r="N11" s="207"/>
      <c r="O11" s="208"/>
      <c r="P11" s="208"/>
      <c r="Q11" s="208"/>
      <c r="R11" s="208"/>
      <c r="S11" s="208"/>
      <c r="T11" s="208"/>
      <c r="U11" s="208"/>
      <c r="V11" s="208"/>
      <c r="W11" s="208"/>
      <c r="X11" s="209"/>
    </row>
    <row r="12" spans="2:24" customFormat="1" ht="28.5" hidden="1" x14ac:dyDescent="0.2">
      <c r="B12" s="48" t="s">
        <v>187</v>
      </c>
      <c r="C12" s="138">
        <v>1.5E-3</v>
      </c>
      <c r="D12" s="168" t="s">
        <v>203</v>
      </c>
      <c r="E12" s="168" t="s">
        <v>203</v>
      </c>
      <c r="F12" s="167"/>
      <c r="G12" s="168" t="s">
        <v>203</v>
      </c>
      <c r="H12" s="168" t="s">
        <v>203</v>
      </c>
      <c r="I12" s="168" t="s">
        <v>203</v>
      </c>
      <c r="J12" s="168" t="s">
        <v>203</v>
      </c>
      <c r="K12" s="168" t="s">
        <v>203</v>
      </c>
    </row>
    <row r="13" spans="2:24" customFormat="1" ht="14.25" x14ac:dyDescent="0.2">
      <c r="B13" s="30"/>
      <c r="C13" s="138"/>
      <c r="D13" s="168"/>
      <c r="E13" s="168"/>
      <c r="F13" s="167"/>
      <c r="G13" s="168"/>
      <c r="H13" s="168"/>
      <c r="I13" s="168"/>
      <c r="J13" s="168"/>
      <c r="K13" s="168"/>
    </row>
    <row r="14" spans="2:24" customFormat="1" ht="15" thickBot="1" x14ac:dyDescent="0.25">
      <c r="B14" s="30"/>
      <c r="C14" s="75"/>
      <c r="D14" s="75"/>
      <c r="E14" s="75"/>
      <c r="F14" s="75"/>
      <c r="G14" s="75"/>
      <c r="H14" s="75"/>
      <c r="I14" s="75"/>
      <c r="J14" s="75"/>
      <c r="K14" s="75"/>
    </row>
    <row r="15" spans="2:24" customFormat="1" ht="15" thickBot="1" x14ac:dyDescent="0.25">
      <c r="B15" s="111" t="s">
        <v>212</v>
      </c>
      <c r="C15" s="210" t="s">
        <v>230</v>
      </c>
      <c r="D15" s="211"/>
      <c r="E15" s="212"/>
      <c r="F15" s="75"/>
      <c r="G15" s="75"/>
      <c r="H15" s="75"/>
      <c r="I15" s="75"/>
      <c r="J15" s="75"/>
      <c r="K15" s="75"/>
    </row>
    <row r="16" spans="2:24" customFormat="1" ht="26.25" thickBot="1" x14ac:dyDescent="0.25">
      <c r="B16" s="140" t="s">
        <v>161</v>
      </c>
      <c r="C16" s="141" t="s">
        <v>220</v>
      </c>
      <c r="D16" s="142" t="s">
        <v>221</v>
      </c>
      <c r="E16" s="143" t="s">
        <v>222</v>
      </c>
      <c r="F16" s="141" t="s">
        <v>165</v>
      </c>
      <c r="G16" s="141" t="s">
        <v>228</v>
      </c>
      <c r="H16" s="166" t="s">
        <v>166</v>
      </c>
      <c r="I16" s="142" t="s">
        <v>167</v>
      </c>
      <c r="J16" s="158" t="s">
        <v>203</v>
      </c>
      <c r="K16" s="248" t="s">
        <v>168</v>
      </c>
      <c r="M16" s="213" t="s">
        <v>169</v>
      </c>
      <c r="N16" s="214"/>
      <c r="O16" s="214"/>
      <c r="P16" s="214"/>
      <c r="Q16" s="214"/>
      <c r="R16" s="214"/>
      <c r="S16" s="214"/>
      <c r="T16" s="214"/>
      <c r="U16" s="214"/>
      <c r="V16" s="214"/>
      <c r="W16" s="215"/>
    </row>
    <row r="17" spans="2:23" customFormat="1" ht="25.5" x14ac:dyDescent="0.2">
      <c r="B17" s="145" t="s">
        <v>170</v>
      </c>
      <c r="C17" s="171" t="s">
        <v>231</v>
      </c>
      <c r="D17" s="171" t="s">
        <v>231</v>
      </c>
      <c r="E17" s="171" t="s">
        <v>231</v>
      </c>
      <c r="F17" s="115">
        <v>0.94</v>
      </c>
      <c r="G17" s="115">
        <v>0.94</v>
      </c>
      <c r="H17" s="116" t="s">
        <v>171</v>
      </c>
      <c r="I17" s="117">
        <f>F17+6%</f>
        <v>1</v>
      </c>
      <c r="J17" s="117">
        <f>F17-6%</f>
        <v>0.87999999999999989</v>
      </c>
      <c r="K17" s="246" t="s">
        <v>213</v>
      </c>
      <c r="M17" s="201" t="s">
        <v>218</v>
      </c>
      <c r="N17" s="202"/>
      <c r="O17" s="202"/>
      <c r="P17" s="202"/>
      <c r="Q17" s="202"/>
      <c r="R17" s="202"/>
      <c r="S17" s="202"/>
      <c r="T17" s="202"/>
      <c r="U17" s="202"/>
      <c r="V17" s="202"/>
      <c r="W17" s="203"/>
    </row>
    <row r="18" spans="2:23" customFormat="1" ht="14.25" x14ac:dyDescent="0.2">
      <c r="B18" s="148" t="s">
        <v>172</v>
      </c>
      <c r="C18" s="269" t="s">
        <v>203</v>
      </c>
      <c r="D18" s="272" t="s">
        <v>203</v>
      </c>
      <c r="E18" s="273" t="s">
        <v>203</v>
      </c>
      <c r="F18" s="115">
        <v>0.05</v>
      </c>
      <c r="G18" s="115">
        <v>0.05</v>
      </c>
      <c r="H18" s="116" t="s">
        <v>173</v>
      </c>
      <c r="I18" s="117">
        <f>G18+5%</f>
        <v>0.1</v>
      </c>
      <c r="J18" s="117">
        <f>G18-5%</f>
        <v>0</v>
      </c>
      <c r="K18" s="247" t="s">
        <v>73</v>
      </c>
      <c r="M18" s="204"/>
      <c r="N18" s="205"/>
      <c r="O18" s="205"/>
      <c r="P18" s="205"/>
      <c r="Q18" s="205"/>
      <c r="R18" s="205"/>
      <c r="S18" s="205"/>
      <c r="T18" s="205"/>
      <c r="U18" s="205"/>
      <c r="V18" s="205"/>
      <c r="W18" s="206"/>
    </row>
    <row r="19" spans="2:23" customFormat="1" ht="25.5" x14ac:dyDescent="0.2">
      <c r="B19" s="145" t="s">
        <v>174</v>
      </c>
      <c r="C19" s="269" t="s">
        <v>203</v>
      </c>
      <c r="D19" s="272" t="s">
        <v>203</v>
      </c>
      <c r="E19" s="273" t="s">
        <v>203</v>
      </c>
      <c r="F19" s="169" t="s">
        <v>203</v>
      </c>
      <c r="G19" s="169" t="s">
        <v>203</v>
      </c>
      <c r="H19" s="116" t="s">
        <v>171</v>
      </c>
      <c r="I19" s="150" t="s">
        <v>203</v>
      </c>
      <c r="J19" s="150" t="s">
        <v>203</v>
      </c>
      <c r="K19" s="252" t="s">
        <v>203</v>
      </c>
      <c r="M19" s="204"/>
      <c r="N19" s="205"/>
      <c r="O19" s="205"/>
      <c r="P19" s="205"/>
      <c r="Q19" s="205"/>
      <c r="R19" s="205"/>
      <c r="S19" s="205"/>
      <c r="T19" s="205"/>
      <c r="U19" s="205"/>
      <c r="V19" s="205"/>
      <c r="W19" s="206"/>
    </row>
    <row r="20" spans="2:23" customFormat="1" ht="14.25" x14ac:dyDescent="0.2">
      <c r="B20" s="148" t="s">
        <v>70</v>
      </c>
      <c r="C20" s="269" t="s">
        <v>203</v>
      </c>
      <c r="D20" s="272" t="s">
        <v>203</v>
      </c>
      <c r="E20" s="273" t="s">
        <v>203</v>
      </c>
      <c r="F20" s="115">
        <v>0.15</v>
      </c>
      <c r="G20" s="115">
        <v>0.15</v>
      </c>
      <c r="H20" s="116" t="s">
        <v>173</v>
      </c>
      <c r="I20" s="134">
        <f>G20+5%</f>
        <v>0.2</v>
      </c>
      <c r="J20" s="134">
        <f>G20-5%</f>
        <v>9.9999999999999992E-2</v>
      </c>
      <c r="K20" s="247" t="s">
        <v>78</v>
      </c>
      <c r="M20" s="204"/>
      <c r="N20" s="205"/>
      <c r="O20" s="205"/>
      <c r="P20" s="205"/>
      <c r="Q20" s="205"/>
      <c r="R20" s="205"/>
      <c r="S20" s="205"/>
      <c r="T20" s="205"/>
      <c r="U20" s="205"/>
      <c r="V20" s="205"/>
      <c r="W20" s="206"/>
    </row>
    <row r="21" spans="2:23" customFormat="1" ht="14.25" x14ac:dyDescent="0.2">
      <c r="B21" s="148" t="s">
        <v>175</v>
      </c>
      <c r="C21" s="270" t="s">
        <v>203</v>
      </c>
      <c r="D21" s="289" t="s">
        <v>203</v>
      </c>
      <c r="E21" s="290" t="s">
        <v>203</v>
      </c>
      <c r="F21" s="122">
        <f>SUM(F17:F20)</f>
        <v>1.1399999999999999</v>
      </c>
      <c r="G21" s="122">
        <f>SUM(G17:G20)</f>
        <v>1.1399999999999999</v>
      </c>
      <c r="H21" s="150" t="s">
        <v>203</v>
      </c>
      <c r="I21" s="150" t="s">
        <v>203</v>
      </c>
      <c r="J21" s="150" t="s">
        <v>203</v>
      </c>
      <c r="K21" s="252" t="s">
        <v>203</v>
      </c>
      <c r="M21" s="204"/>
      <c r="N21" s="205"/>
      <c r="O21" s="205"/>
      <c r="P21" s="205"/>
      <c r="Q21" s="205"/>
      <c r="R21" s="205"/>
      <c r="S21" s="205"/>
      <c r="T21" s="205"/>
      <c r="U21" s="205"/>
      <c r="V21" s="205"/>
      <c r="W21" s="206"/>
    </row>
    <row r="22" spans="2:23" customFormat="1" ht="15" thickBot="1" x14ac:dyDescent="0.25">
      <c r="B22" s="151" t="s">
        <v>176</v>
      </c>
      <c r="C22" s="271" t="s">
        <v>203</v>
      </c>
      <c r="D22" s="275" t="s">
        <v>203</v>
      </c>
      <c r="E22" s="276" t="s">
        <v>203</v>
      </c>
      <c r="F22" s="155">
        <v>0.94</v>
      </c>
      <c r="G22" s="155">
        <v>0.94</v>
      </c>
      <c r="H22" s="249" t="s">
        <v>171</v>
      </c>
      <c r="I22" s="250">
        <f>G22+6%</f>
        <v>1</v>
      </c>
      <c r="J22" s="250">
        <f>G22-6%</f>
        <v>0.87999999999999989</v>
      </c>
      <c r="K22" s="251" t="s">
        <v>79</v>
      </c>
      <c r="M22" s="207"/>
      <c r="N22" s="208"/>
      <c r="O22" s="208"/>
      <c r="P22" s="208"/>
      <c r="Q22" s="208"/>
      <c r="R22" s="208"/>
      <c r="S22" s="208"/>
      <c r="T22" s="208"/>
      <c r="U22" s="208"/>
      <c r="V22" s="208"/>
      <c r="W22" s="209"/>
    </row>
    <row r="23" spans="2:23" customFormat="1" ht="28.5" hidden="1" x14ac:dyDescent="0.2">
      <c r="B23" s="48" t="s">
        <v>187</v>
      </c>
      <c r="C23" s="138">
        <v>1.5E-3</v>
      </c>
      <c r="D23" s="138">
        <v>1.5E-3</v>
      </c>
      <c r="E23" s="138">
        <v>1.5E-3</v>
      </c>
      <c r="F23" s="167"/>
      <c r="G23" s="168" t="s">
        <v>203</v>
      </c>
      <c r="H23" s="168" t="s">
        <v>203</v>
      </c>
      <c r="I23" s="168" t="s">
        <v>203</v>
      </c>
      <c r="J23" s="168" t="s">
        <v>203</v>
      </c>
      <c r="K23" s="168" t="s">
        <v>203</v>
      </c>
    </row>
    <row r="24" spans="2:23" customFormat="1" ht="14.25" x14ac:dyDescent="0.2">
      <c r="B24" s="110"/>
      <c r="C24" s="75"/>
      <c r="D24" s="75"/>
      <c r="E24" s="75"/>
      <c r="F24" s="75"/>
      <c r="G24" s="75"/>
      <c r="H24" s="75"/>
      <c r="I24" s="75"/>
      <c r="J24" s="75"/>
      <c r="K24" s="75"/>
    </row>
    <row r="25" spans="2:23" customFormat="1" ht="15" thickBot="1" x14ac:dyDescent="0.25">
      <c r="B25" s="110"/>
      <c r="C25" s="75"/>
      <c r="D25" s="75"/>
      <c r="E25" s="75"/>
      <c r="F25" s="75"/>
      <c r="G25" s="75"/>
      <c r="H25" s="75"/>
      <c r="I25" s="75"/>
      <c r="J25" s="75"/>
      <c r="K25" s="75"/>
    </row>
    <row r="26" spans="2:23" customFormat="1" ht="15" thickBot="1" x14ac:dyDescent="0.25">
      <c r="B26" s="111" t="s">
        <v>216</v>
      </c>
      <c r="C26" s="210" t="s">
        <v>230</v>
      </c>
      <c r="D26" s="211"/>
      <c r="E26" s="212"/>
      <c r="F26" s="75"/>
      <c r="G26" s="75"/>
      <c r="H26" s="75"/>
      <c r="I26" s="75"/>
      <c r="J26" s="75"/>
      <c r="K26" s="75"/>
    </row>
    <row r="27" spans="2:23" customFormat="1" ht="26.25" thickBot="1" x14ac:dyDescent="0.25">
      <c r="B27" s="140" t="s">
        <v>161</v>
      </c>
      <c r="C27" s="141" t="s">
        <v>220</v>
      </c>
      <c r="D27" s="142" t="s">
        <v>221</v>
      </c>
      <c r="E27" s="143" t="s">
        <v>222</v>
      </c>
      <c r="F27" s="141" t="s">
        <v>165</v>
      </c>
      <c r="G27" s="141" t="s">
        <v>228</v>
      </c>
      <c r="H27" s="166" t="s">
        <v>166</v>
      </c>
      <c r="I27" s="142" t="s">
        <v>167</v>
      </c>
      <c r="J27" s="158" t="s">
        <v>203</v>
      </c>
      <c r="K27" s="248" t="s">
        <v>168</v>
      </c>
      <c r="M27" s="213" t="s">
        <v>169</v>
      </c>
      <c r="N27" s="214"/>
      <c r="O27" s="214"/>
      <c r="P27" s="214"/>
      <c r="Q27" s="214"/>
      <c r="R27" s="214"/>
      <c r="S27" s="214"/>
      <c r="T27" s="214"/>
      <c r="U27" s="214"/>
      <c r="V27" s="214"/>
      <c r="W27" s="215"/>
    </row>
    <row r="28" spans="2:23" customFormat="1" ht="32.25" customHeight="1" x14ac:dyDescent="0.2">
      <c r="B28" s="145" t="s">
        <v>170</v>
      </c>
      <c r="C28" s="171" t="s">
        <v>231</v>
      </c>
      <c r="D28" s="171" t="s">
        <v>231</v>
      </c>
      <c r="E28" s="171" t="s">
        <v>231</v>
      </c>
      <c r="F28" s="169" t="s">
        <v>203</v>
      </c>
      <c r="G28" s="169" t="s">
        <v>203</v>
      </c>
      <c r="H28" s="116" t="s">
        <v>171</v>
      </c>
      <c r="I28" s="150" t="s">
        <v>203</v>
      </c>
      <c r="J28" s="150" t="s">
        <v>203</v>
      </c>
      <c r="K28" s="274" t="s">
        <v>203</v>
      </c>
      <c r="M28" s="201" t="s">
        <v>219</v>
      </c>
      <c r="N28" s="202"/>
      <c r="O28" s="202"/>
      <c r="P28" s="202"/>
      <c r="Q28" s="202"/>
      <c r="R28" s="202"/>
      <c r="S28" s="202"/>
      <c r="T28" s="202"/>
      <c r="U28" s="202"/>
      <c r="V28" s="202"/>
      <c r="W28" s="203"/>
    </row>
    <row r="29" spans="2:23" customFormat="1" ht="14.25" x14ac:dyDescent="0.2">
      <c r="B29" s="148" t="s">
        <v>172</v>
      </c>
      <c r="C29" s="269" t="s">
        <v>203</v>
      </c>
      <c r="D29" s="272" t="s">
        <v>203</v>
      </c>
      <c r="E29" s="273" t="s">
        <v>203</v>
      </c>
      <c r="F29" s="115">
        <v>0.3</v>
      </c>
      <c r="G29" s="115">
        <v>0.3</v>
      </c>
      <c r="H29" s="116" t="s">
        <v>173</v>
      </c>
      <c r="I29" s="134">
        <f>F29+5%</f>
        <v>0.35</v>
      </c>
      <c r="J29" s="134">
        <f>F29-5%</f>
        <v>0.25</v>
      </c>
      <c r="K29" s="246" t="s">
        <v>214</v>
      </c>
      <c r="M29" s="204"/>
      <c r="N29" s="205"/>
      <c r="O29" s="205"/>
      <c r="P29" s="205"/>
      <c r="Q29" s="205"/>
      <c r="R29" s="205"/>
      <c r="S29" s="205"/>
      <c r="T29" s="205"/>
      <c r="U29" s="205"/>
      <c r="V29" s="205"/>
      <c r="W29" s="206"/>
    </row>
    <row r="30" spans="2:23" customFormat="1" ht="25.5" x14ac:dyDescent="0.2">
      <c r="B30" s="145" t="s">
        <v>174</v>
      </c>
      <c r="C30" s="269" t="s">
        <v>203</v>
      </c>
      <c r="D30" s="272" t="s">
        <v>203</v>
      </c>
      <c r="E30" s="273" t="s">
        <v>203</v>
      </c>
      <c r="F30" s="115">
        <v>0.7</v>
      </c>
      <c r="G30" s="115">
        <v>0.7</v>
      </c>
      <c r="H30" s="116" t="s">
        <v>171</v>
      </c>
      <c r="I30" s="117">
        <f>F30+6%</f>
        <v>0.76</v>
      </c>
      <c r="J30" s="117">
        <f>F30-6%</f>
        <v>0.6399999999999999</v>
      </c>
      <c r="K30" s="246" t="s">
        <v>215</v>
      </c>
      <c r="M30" s="204"/>
      <c r="N30" s="205"/>
      <c r="O30" s="205"/>
      <c r="P30" s="205"/>
      <c r="Q30" s="205"/>
      <c r="R30" s="205"/>
      <c r="S30" s="205"/>
      <c r="T30" s="205"/>
      <c r="U30" s="205"/>
      <c r="V30" s="205"/>
      <c r="W30" s="206"/>
    </row>
    <row r="31" spans="2:23" customFormat="1" ht="14.25" x14ac:dyDescent="0.2">
      <c r="B31" s="148" t="s">
        <v>70</v>
      </c>
      <c r="C31" s="269" t="s">
        <v>203</v>
      </c>
      <c r="D31" s="272" t="s">
        <v>203</v>
      </c>
      <c r="E31" s="273" t="s">
        <v>203</v>
      </c>
      <c r="F31" s="115">
        <v>0.15</v>
      </c>
      <c r="G31" s="115">
        <v>0.15</v>
      </c>
      <c r="H31" s="116" t="s">
        <v>173</v>
      </c>
      <c r="I31" s="134">
        <f>F31+5%</f>
        <v>0.2</v>
      </c>
      <c r="J31" s="134">
        <f>F31-5%</f>
        <v>9.9999999999999992E-2</v>
      </c>
      <c r="K31" s="247" t="s">
        <v>78</v>
      </c>
      <c r="M31" s="204"/>
      <c r="N31" s="205"/>
      <c r="O31" s="205"/>
      <c r="P31" s="205"/>
      <c r="Q31" s="205"/>
      <c r="R31" s="205"/>
      <c r="S31" s="205"/>
      <c r="T31" s="205"/>
      <c r="U31" s="205"/>
      <c r="V31" s="205"/>
      <c r="W31" s="206"/>
    </row>
    <row r="32" spans="2:23" customFormat="1" ht="14.25" x14ac:dyDescent="0.2">
      <c r="B32" s="148" t="s">
        <v>175</v>
      </c>
      <c r="C32" s="270" t="s">
        <v>203</v>
      </c>
      <c r="D32" s="289" t="s">
        <v>203</v>
      </c>
      <c r="E32" s="290" t="s">
        <v>203</v>
      </c>
      <c r="F32" s="122">
        <f>SUM(F28:F31)</f>
        <v>1.1499999999999999</v>
      </c>
      <c r="G32" s="178">
        <f>SUM(G28:G31)</f>
        <v>1.1499999999999999</v>
      </c>
      <c r="H32" s="150" t="s">
        <v>203</v>
      </c>
      <c r="I32" s="150" t="s">
        <v>203</v>
      </c>
      <c r="J32" s="150" t="s">
        <v>203</v>
      </c>
      <c r="K32" s="252" t="s">
        <v>203</v>
      </c>
      <c r="M32" s="204"/>
      <c r="N32" s="205"/>
      <c r="O32" s="205"/>
      <c r="P32" s="205"/>
      <c r="Q32" s="205"/>
      <c r="R32" s="205"/>
      <c r="S32" s="205"/>
      <c r="T32" s="205"/>
      <c r="U32" s="205"/>
      <c r="V32" s="205"/>
      <c r="W32" s="206"/>
    </row>
    <row r="33" spans="2:24" customFormat="1" ht="15" thickBot="1" x14ac:dyDescent="0.25">
      <c r="B33" s="151" t="s">
        <v>176</v>
      </c>
      <c r="C33" s="271" t="s">
        <v>203</v>
      </c>
      <c r="D33" s="275" t="s">
        <v>203</v>
      </c>
      <c r="E33" s="276" t="s">
        <v>203</v>
      </c>
      <c r="F33" s="155">
        <v>0.94</v>
      </c>
      <c r="G33" s="155">
        <v>0.94</v>
      </c>
      <c r="H33" s="249" t="s">
        <v>171</v>
      </c>
      <c r="I33" s="250">
        <f>F33+6%</f>
        <v>1</v>
      </c>
      <c r="J33" s="250">
        <f>F33-6%</f>
        <v>0.87999999999999989</v>
      </c>
      <c r="K33" s="251" t="s">
        <v>79</v>
      </c>
      <c r="M33" s="207"/>
      <c r="N33" s="208"/>
      <c r="O33" s="208"/>
      <c r="P33" s="208"/>
      <c r="Q33" s="208"/>
      <c r="R33" s="208"/>
      <c r="S33" s="208"/>
      <c r="T33" s="208"/>
      <c r="U33" s="208"/>
      <c r="V33" s="208"/>
      <c r="W33" s="209"/>
    </row>
    <row r="34" spans="2:24" customFormat="1" ht="28.5" hidden="1" x14ac:dyDescent="0.2">
      <c r="B34" s="48" t="s">
        <v>187</v>
      </c>
      <c r="C34" s="138">
        <v>1.5E-3</v>
      </c>
      <c r="D34" s="138">
        <v>1.5E-3</v>
      </c>
      <c r="E34" s="138">
        <v>1.5E-3</v>
      </c>
      <c r="F34" s="167"/>
      <c r="G34" s="168" t="s">
        <v>203</v>
      </c>
      <c r="H34" s="168" t="s">
        <v>203</v>
      </c>
      <c r="I34" s="168" t="s">
        <v>203</v>
      </c>
      <c r="J34" s="168" t="s">
        <v>203</v>
      </c>
      <c r="K34" s="168" t="s">
        <v>203</v>
      </c>
    </row>
    <row r="35" spans="2:24" customFormat="1" ht="14.25" x14ac:dyDescent="0.2"/>
    <row r="36" spans="2:24" customFormat="1" ht="15" thickBot="1" x14ac:dyDescent="0.25"/>
    <row r="37" spans="2:24" customFormat="1" ht="15" thickBot="1" x14ac:dyDescent="0.25">
      <c r="B37" s="111" t="s">
        <v>211</v>
      </c>
      <c r="C37" s="210" t="s">
        <v>230</v>
      </c>
      <c r="D37" s="211"/>
      <c r="E37" s="212"/>
      <c r="F37" s="75" t="s">
        <v>205</v>
      </c>
      <c r="G37" s="75"/>
      <c r="H37" s="75"/>
      <c r="I37" s="75"/>
      <c r="J37" s="75"/>
      <c r="K37" s="75"/>
    </row>
    <row r="38" spans="2:24" customFormat="1" ht="26.25" thickBot="1" x14ac:dyDescent="0.25">
      <c r="B38" s="140" t="s">
        <v>161</v>
      </c>
      <c r="C38" s="141" t="s">
        <v>220</v>
      </c>
      <c r="D38" s="142" t="s">
        <v>221</v>
      </c>
      <c r="E38" s="143" t="s">
        <v>222</v>
      </c>
      <c r="F38" s="141" t="s">
        <v>165</v>
      </c>
      <c r="G38" s="144" t="s">
        <v>228</v>
      </c>
      <c r="H38" s="287" t="s">
        <v>166</v>
      </c>
      <c r="I38" s="142" t="s">
        <v>167</v>
      </c>
      <c r="J38" s="158" t="s">
        <v>203</v>
      </c>
      <c r="K38" s="248" t="s">
        <v>168</v>
      </c>
      <c r="M38" s="213" t="s">
        <v>169</v>
      </c>
      <c r="N38" s="214"/>
      <c r="O38" s="214"/>
      <c r="P38" s="214"/>
      <c r="Q38" s="214"/>
      <c r="R38" s="214"/>
      <c r="S38" s="214"/>
      <c r="T38" s="214"/>
      <c r="U38" s="214"/>
      <c r="V38" s="214"/>
      <c r="W38" s="215"/>
    </row>
    <row r="39" spans="2:24" customFormat="1" ht="25.5" customHeight="1" x14ac:dyDescent="0.2">
      <c r="B39" s="145" t="s">
        <v>170</v>
      </c>
      <c r="C39" s="171" t="s">
        <v>231</v>
      </c>
      <c r="D39" s="171" t="s">
        <v>231</v>
      </c>
      <c r="E39" s="171" t="s">
        <v>231</v>
      </c>
      <c r="F39" s="115">
        <v>0.19</v>
      </c>
      <c r="G39" s="146">
        <v>0.19</v>
      </c>
      <c r="H39" s="147" t="s">
        <v>171</v>
      </c>
      <c r="I39" s="117">
        <f>F39+6%</f>
        <v>0.25</v>
      </c>
      <c r="J39" s="117">
        <f>F39-6%</f>
        <v>0.13</v>
      </c>
      <c r="K39" s="246" t="s">
        <v>213</v>
      </c>
      <c r="M39" s="201" t="s">
        <v>217</v>
      </c>
      <c r="N39" s="202"/>
      <c r="O39" s="202"/>
      <c r="P39" s="202"/>
      <c r="Q39" s="202"/>
      <c r="R39" s="202"/>
      <c r="S39" s="202"/>
      <c r="T39" s="202"/>
      <c r="U39" s="202"/>
      <c r="V39" s="202"/>
      <c r="W39" s="203"/>
    </row>
    <row r="40" spans="2:24" customFormat="1" ht="14.25" x14ac:dyDescent="0.2">
      <c r="B40" s="148" t="s">
        <v>172</v>
      </c>
      <c r="C40" s="269" t="s">
        <v>203</v>
      </c>
      <c r="D40" s="272" t="s">
        <v>203</v>
      </c>
      <c r="E40" s="273" t="s">
        <v>203</v>
      </c>
      <c r="F40" s="115">
        <v>0.3</v>
      </c>
      <c r="G40" s="146">
        <v>0.3</v>
      </c>
      <c r="H40" s="147" t="s">
        <v>173</v>
      </c>
      <c r="I40" s="117">
        <f>F40+5%</f>
        <v>0.35</v>
      </c>
      <c r="J40" s="117">
        <f>F40-5%</f>
        <v>0.25</v>
      </c>
      <c r="K40" s="246" t="s">
        <v>214</v>
      </c>
      <c r="M40" s="204"/>
      <c r="N40" s="205"/>
      <c r="O40" s="205"/>
      <c r="P40" s="205"/>
      <c r="Q40" s="205"/>
      <c r="R40" s="205"/>
      <c r="S40" s="205"/>
      <c r="T40" s="205"/>
      <c r="U40" s="205"/>
      <c r="V40" s="205"/>
      <c r="W40" s="206"/>
    </row>
    <row r="41" spans="2:24" customFormat="1" ht="43.5" customHeight="1" x14ac:dyDescent="0.2">
      <c r="B41" s="145" t="s">
        <v>174</v>
      </c>
      <c r="C41" s="269" t="s">
        <v>203</v>
      </c>
      <c r="D41" s="272" t="s">
        <v>203</v>
      </c>
      <c r="E41" s="273" t="s">
        <v>203</v>
      </c>
      <c r="F41" s="115">
        <v>0.5</v>
      </c>
      <c r="G41" s="146">
        <v>0.5</v>
      </c>
      <c r="H41" s="147" t="s">
        <v>171</v>
      </c>
      <c r="I41" s="117">
        <f t="shared" ref="I41" si="0">F41+6%</f>
        <v>0.56000000000000005</v>
      </c>
      <c r="J41" s="117">
        <f t="shared" ref="J41" si="1">F41-6%</f>
        <v>0.44</v>
      </c>
      <c r="K41" s="246" t="s">
        <v>215</v>
      </c>
      <c r="M41" s="204"/>
      <c r="N41" s="205"/>
      <c r="O41" s="205"/>
      <c r="P41" s="205"/>
      <c r="Q41" s="205"/>
      <c r="R41" s="205"/>
      <c r="S41" s="205"/>
      <c r="T41" s="205"/>
      <c r="U41" s="205"/>
      <c r="V41" s="205"/>
      <c r="W41" s="206"/>
    </row>
    <row r="42" spans="2:24" customFormat="1" ht="14.25" x14ac:dyDescent="0.2">
      <c r="B42" s="148" t="s">
        <v>70</v>
      </c>
      <c r="C42" s="269" t="s">
        <v>203</v>
      </c>
      <c r="D42" s="272" t="s">
        <v>203</v>
      </c>
      <c r="E42" s="273" t="s">
        <v>203</v>
      </c>
      <c r="F42" s="115">
        <v>0.15</v>
      </c>
      <c r="G42" s="146">
        <v>0.15</v>
      </c>
      <c r="H42" s="147" t="s">
        <v>173</v>
      </c>
      <c r="I42" s="117">
        <f>G42+5%</f>
        <v>0.2</v>
      </c>
      <c r="J42" s="117">
        <f>G42-5%</f>
        <v>9.9999999999999992E-2</v>
      </c>
      <c r="K42" s="247" t="s">
        <v>78</v>
      </c>
      <c r="M42" s="204"/>
      <c r="N42" s="205"/>
      <c r="O42" s="205"/>
      <c r="P42" s="205"/>
      <c r="Q42" s="205"/>
      <c r="R42" s="205"/>
      <c r="S42" s="205"/>
      <c r="T42" s="205"/>
      <c r="U42" s="205"/>
      <c r="V42" s="205"/>
      <c r="W42" s="206"/>
    </row>
    <row r="43" spans="2:24" customFormat="1" ht="14.25" x14ac:dyDescent="0.2">
      <c r="B43" s="148" t="s">
        <v>175</v>
      </c>
      <c r="C43" s="270" t="s">
        <v>203</v>
      </c>
      <c r="D43" s="289" t="s">
        <v>203</v>
      </c>
      <c r="E43" s="290" t="s">
        <v>203</v>
      </c>
      <c r="F43" s="122">
        <f>SUM(F39:F42)</f>
        <v>1.1399999999999999</v>
      </c>
      <c r="G43" s="122">
        <f>SUM(G39:G42)</f>
        <v>1.1399999999999999</v>
      </c>
      <c r="H43" s="149" t="s">
        <v>203</v>
      </c>
      <c r="I43" s="150" t="s">
        <v>203</v>
      </c>
      <c r="J43" s="150" t="s">
        <v>203</v>
      </c>
      <c r="K43" s="252" t="s">
        <v>203</v>
      </c>
      <c r="M43" s="204"/>
      <c r="N43" s="205"/>
      <c r="O43" s="205"/>
      <c r="P43" s="205"/>
      <c r="Q43" s="205"/>
      <c r="R43" s="205"/>
      <c r="S43" s="205"/>
      <c r="T43" s="205"/>
      <c r="U43" s="205"/>
      <c r="V43" s="205"/>
      <c r="W43" s="206"/>
    </row>
    <row r="44" spans="2:24" customFormat="1" ht="22.5" customHeight="1" thickBot="1" x14ac:dyDescent="0.25">
      <c r="B44" s="151" t="s">
        <v>176</v>
      </c>
      <c r="C44" s="271" t="s">
        <v>203</v>
      </c>
      <c r="D44" s="275" t="s">
        <v>203</v>
      </c>
      <c r="E44" s="276" t="s">
        <v>203</v>
      </c>
      <c r="F44" s="155">
        <v>0.25</v>
      </c>
      <c r="G44" s="156">
        <v>0.94</v>
      </c>
      <c r="H44" s="288" t="s">
        <v>171</v>
      </c>
      <c r="I44" s="250">
        <f>G44+6%</f>
        <v>1</v>
      </c>
      <c r="J44" s="250">
        <f>G44-6%</f>
        <v>0.87999999999999989</v>
      </c>
      <c r="K44" s="251" t="s">
        <v>79</v>
      </c>
      <c r="M44" s="207"/>
      <c r="N44" s="208"/>
      <c r="O44" s="208"/>
      <c r="P44" s="208"/>
      <c r="Q44" s="208"/>
      <c r="R44" s="208"/>
      <c r="S44" s="208"/>
      <c r="T44" s="208"/>
      <c r="U44" s="208"/>
      <c r="V44" s="208"/>
      <c r="W44" s="209"/>
    </row>
    <row r="45" spans="2:24" customFormat="1" ht="28.5" hidden="1" x14ac:dyDescent="0.2">
      <c r="B45" s="48" t="s">
        <v>187</v>
      </c>
      <c r="C45" s="138">
        <v>1.5E-3</v>
      </c>
      <c r="D45" s="138">
        <v>1.5E-3</v>
      </c>
      <c r="E45" s="138">
        <v>1.5E-3</v>
      </c>
      <c r="F45" s="165"/>
      <c r="G45" s="75"/>
      <c r="H45" s="75"/>
      <c r="I45" s="75"/>
      <c r="J45" s="75"/>
      <c r="K45" s="75"/>
    </row>
    <row r="46" spans="2:24" customFormat="1" ht="14.25" x14ac:dyDescent="0.2">
      <c r="B46" s="110"/>
      <c r="C46" s="75"/>
      <c r="D46" s="75"/>
      <c r="E46" s="75"/>
      <c r="F46" s="75"/>
      <c r="G46" s="75"/>
      <c r="H46" s="75"/>
      <c r="I46" s="75"/>
      <c r="J46" s="75"/>
      <c r="K46" s="75"/>
    </row>
    <row r="47" spans="2:24" customFormat="1" ht="15" thickBot="1" x14ac:dyDescent="0.25">
      <c r="B47" s="110"/>
      <c r="C47" s="75"/>
      <c r="D47" s="75"/>
      <c r="E47" s="75"/>
      <c r="F47" s="75"/>
      <c r="G47" s="75"/>
      <c r="H47" s="75"/>
      <c r="I47" s="75"/>
      <c r="J47" s="75"/>
      <c r="K47" s="75"/>
    </row>
    <row r="48" spans="2:24" customFormat="1" ht="15" thickBot="1" x14ac:dyDescent="0.25">
      <c r="B48" s="111" t="s">
        <v>195</v>
      </c>
      <c r="C48" s="210" t="s">
        <v>230</v>
      </c>
      <c r="D48" s="211"/>
      <c r="E48" s="212"/>
      <c r="F48" s="75"/>
      <c r="G48" s="75"/>
      <c r="H48" s="75"/>
      <c r="I48" s="75"/>
      <c r="J48" s="75"/>
      <c r="K48" s="75"/>
      <c r="L48" s="75"/>
      <c r="M48" s="75"/>
      <c r="N48" s="75"/>
      <c r="O48" s="75"/>
      <c r="P48" s="75"/>
      <c r="Q48" s="75"/>
      <c r="R48" s="75"/>
      <c r="S48" s="75"/>
      <c r="T48" s="75"/>
      <c r="U48" s="75"/>
      <c r="V48" s="75"/>
      <c r="W48" s="75"/>
      <c r="X48" s="75"/>
    </row>
    <row r="49" spans="2:24" customFormat="1" ht="26.25" thickBot="1" x14ac:dyDescent="0.25">
      <c r="B49" s="140" t="s">
        <v>161</v>
      </c>
      <c r="C49" s="141" t="s">
        <v>223</v>
      </c>
      <c r="D49" s="142" t="s">
        <v>226</v>
      </c>
      <c r="E49" s="143" t="s">
        <v>227</v>
      </c>
      <c r="F49" s="141" t="s">
        <v>165</v>
      </c>
      <c r="G49" s="141" t="s">
        <v>228</v>
      </c>
      <c r="H49" s="166" t="s">
        <v>166</v>
      </c>
      <c r="I49" s="142" t="s">
        <v>167</v>
      </c>
      <c r="J49" s="158" t="s">
        <v>203</v>
      </c>
      <c r="K49" s="248" t="s">
        <v>168</v>
      </c>
      <c r="L49" s="75"/>
      <c r="M49" s="75"/>
      <c r="N49" s="213" t="s">
        <v>169</v>
      </c>
      <c r="O49" s="214"/>
      <c r="P49" s="214"/>
      <c r="Q49" s="214"/>
      <c r="R49" s="214"/>
      <c r="S49" s="214"/>
      <c r="T49" s="214"/>
      <c r="U49" s="214"/>
      <c r="V49" s="214"/>
      <c r="W49" s="214"/>
      <c r="X49" s="215"/>
    </row>
    <row r="50" spans="2:24" customFormat="1" ht="25.5" x14ac:dyDescent="0.2">
      <c r="B50" s="145" t="s">
        <v>170</v>
      </c>
      <c r="C50" s="112">
        <v>0.99709999999999999</v>
      </c>
      <c r="D50" s="113">
        <v>0.99560000000000004</v>
      </c>
      <c r="E50" s="114">
        <v>0.99550000000000005</v>
      </c>
      <c r="F50" s="115">
        <v>0.94</v>
      </c>
      <c r="G50" s="115">
        <v>0.94</v>
      </c>
      <c r="H50" s="116" t="s">
        <v>171</v>
      </c>
      <c r="I50" s="117">
        <f>F50+6%</f>
        <v>1</v>
      </c>
      <c r="J50" s="117">
        <f>F50-6%</f>
        <v>0.87999999999999989</v>
      </c>
      <c r="K50" s="246" t="s">
        <v>36</v>
      </c>
      <c r="L50" s="118"/>
      <c r="M50" s="75"/>
      <c r="N50" s="201" t="s">
        <v>35</v>
      </c>
      <c r="O50" s="216"/>
      <c r="P50" s="216"/>
      <c r="Q50" s="216"/>
      <c r="R50" s="216"/>
      <c r="S50" s="216"/>
      <c r="T50" s="216"/>
      <c r="U50" s="216"/>
      <c r="V50" s="216"/>
      <c r="W50" s="216"/>
      <c r="X50" s="217"/>
    </row>
    <row r="51" spans="2:24" customFormat="1" ht="14.25" x14ac:dyDescent="0.2">
      <c r="B51" s="148" t="s">
        <v>172</v>
      </c>
      <c r="C51" s="112">
        <v>0.1053</v>
      </c>
      <c r="D51" s="113">
        <v>9.6100000000000005E-2</v>
      </c>
      <c r="E51" s="114">
        <v>8.3900000000000002E-2</v>
      </c>
      <c r="F51" s="115">
        <v>0.1</v>
      </c>
      <c r="G51" s="115">
        <v>0.1</v>
      </c>
      <c r="H51" s="116" t="s">
        <v>173</v>
      </c>
      <c r="I51" s="117">
        <f>F51+5%</f>
        <v>0.15000000000000002</v>
      </c>
      <c r="J51" s="117">
        <f>F51-5%</f>
        <v>0.05</v>
      </c>
      <c r="K51" s="247" t="s">
        <v>73</v>
      </c>
      <c r="L51" s="118"/>
      <c r="M51" s="75"/>
      <c r="N51" s="218"/>
      <c r="O51" s="219"/>
      <c r="P51" s="219"/>
      <c r="Q51" s="219"/>
      <c r="R51" s="219"/>
      <c r="S51" s="219"/>
      <c r="T51" s="219"/>
      <c r="U51" s="219"/>
      <c r="V51" s="219"/>
      <c r="W51" s="219"/>
      <c r="X51" s="220"/>
    </row>
    <row r="52" spans="2:24" customFormat="1" ht="25.5" x14ac:dyDescent="0.2">
      <c r="B52" s="145" t="s">
        <v>174</v>
      </c>
      <c r="C52" s="112">
        <v>0</v>
      </c>
      <c r="D52" s="113">
        <v>0</v>
      </c>
      <c r="E52" s="114">
        <v>0</v>
      </c>
      <c r="F52" s="115">
        <v>0</v>
      </c>
      <c r="G52" s="115">
        <v>0</v>
      </c>
      <c r="H52" s="116" t="s">
        <v>171</v>
      </c>
      <c r="I52" s="150" t="s">
        <v>203</v>
      </c>
      <c r="J52" s="150" t="s">
        <v>203</v>
      </c>
      <c r="K52" s="252" t="s">
        <v>203</v>
      </c>
      <c r="L52" s="118"/>
      <c r="M52" s="75"/>
      <c r="N52" s="218"/>
      <c r="O52" s="219"/>
      <c r="P52" s="219"/>
      <c r="Q52" s="219"/>
      <c r="R52" s="219"/>
      <c r="S52" s="219"/>
      <c r="T52" s="219"/>
      <c r="U52" s="219"/>
      <c r="V52" s="219"/>
      <c r="W52" s="219"/>
      <c r="X52" s="220"/>
    </row>
    <row r="53" spans="2:24" customFormat="1" ht="14.25" x14ac:dyDescent="0.2">
      <c r="B53" s="148" t="s">
        <v>70</v>
      </c>
      <c r="C53" s="112">
        <v>0.1598</v>
      </c>
      <c r="D53" s="113">
        <v>0.14399999999999999</v>
      </c>
      <c r="E53" s="114">
        <v>0.17510000000000001</v>
      </c>
      <c r="F53" s="115">
        <v>0.15</v>
      </c>
      <c r="G53" s="115">
        <v>0.15</v>
      </c>
      <c r="H53" s="116" t="s">
        <v>173</v>
      </c>
      <c r="I53" s="134">
        <f>F53+5%</f>
        <v>0.2</v>
      </c>
      <c r="J53" s="134">
        <f>F53-5%</f>
        <v>9.9999999999999992E-2</v>
      </c>
      <c r="K53" s="247" t="s">
        <v>78</v>
      </c>
      <c r="L53" s="118"/>
      <c r="M53" s="75"/>
      <c r="N53" s="218"/>
      <c r="O53" s="219"/>
      <c r="P53" s="219"/>
      <c r="Q53" s="219"/>
      <c r="R53" s="219"/>
      <c r="S53" s="219"/>
      <c r="T53" s="219"/>
      <c r="U53" s="219"/>
      <c r="V53" s="219"/>
      <c r="W53" s="219"/>
      <c r="X53" s="220"/>
    </row>
    <row r="54" spans="2:24" customFormat="1" ht="14.25" x14ac:dyDescent="0.2">
      <c r="B54" s="148" t="s">
        <v>175</v>
      </c>
      <c r="C54" s="119">
        <f>SUM(C50:C53)</f>
        <v>1.2622</v>
      </c>
      <c r="D54" s="120">
        <f>SUM(D50:D53)</f>
        <v>1.2357</v>
      </c>
      <c r="E54" s="121">
        <f>SUM(E50:E53)</f>
        <v>1.2545000000000002</v>
      </c>
      <c r="F54" s="122">
        <v>1.19</v>
      </c>
      <c r="G54" s="122">
        <f>SUM(G50:G53)</f>
        <v>1.19</v>
      </c>
      <c r="H54" s="150" t="s">
        <v>203</v>
      </c>
      <c r="I54" s="150" t="s">
        <v>203</v>
      </c>
      <c r="J54" s="150" t="s">
        <v>203</v>
      </c>
      <c r="K54" s="252" t="s">
        <v>203</v>
      </c>
      <c r="L54" s="75"/>
      <c r="M54" s="75"/>
      <c r="N54" s="218"/>
      <c r="O54" s="219"/>
      <c r="P54" s="219"/>
      <c r="Q54" s="219"/>
      <c r="R54" s="219"/>
      <c r="S54" s="219"/>
      <c r="T54" s="219"/>
      <c r="U54" s="219"/>
      <c r="V54" s="219"/>
      <c r="W54" s="219"/>
      <c r="X54" s="220"/>
    </row>
    <row r="55" spans="2:24" customFormat="1" ht="15" thickBot="1" x14ac:dyDescent="0.25">
      <c r="B55" s="151" t="s">
        <v>176</v>
      </c>
      <c r="C55" s="152">
        <v>0.98799999999999999</v>
      </c>
      <c r="D55" s="153">
        <v>0.98619999999999997</v>
      </c>
      <c r="E55" s="154">
        <v>0.97989999999999999</v>
      </c>
      <c r="F55" s="155">
        <v>0.94</v>
      </c>
      <c r="G55" s="155">
        <v>0.94</v>
      </c>
      <c r="H55" s="249" t="s">
        <v>171</v>
      </c>
      <c r="I55" s="250">
        <f t="shared" ref="I55" si="2">F55+6%</f>
        <v>1</v>
      </c>
      <c r="J55" s="250">
        <f t="shared" ref="J55" si="3">F55-6%</f>
        <v>0.87999999999999989</v>
      </c>
      <c r="K55" s="251" t="s">
        <v>79</v>
      </c>
      <c r="L55" s="118"/>
      <c r="M55" s="75"/>
      <c r="N55" s="221"/>
      <c r="O55" s="222"/>
      <c r="P55" s="222"/>
      <c r="Q55" s="222"/>
      <c r="R55" s="222"/>
      <c r="S55" s="222"/>
      <c r="T55" s="222"/>
      <c r="U55" s="222"/>
      <c r="V55" s="222"/>
      <c r="W55" s="222"/>
      <c r="X55" s="223"/>
    </row>
    <row r="56" spans="2:24" customFormat="1" ht="28.5" hidden="1" x14ac:dyDescent="0.2">
      <c r="B56" s="48" t="s">
        <v>187</v>
      </c>
      <c r="C56" s="138">
        <v>2E-3</v>
      </c>
      <c r="D56" s="138">
        <v>2E-3</v>
      </c>
      <c r="E56" s="138">
        <v>2E-3</v>
      </c>
      <c r="F56" s="75"/>
      <c r="G56" s="75"/>
      <c r="H56" s="75"/>
      <c r="I56" s="75"/>
      <c r="J56" s="75"/>
      <c r="K56" s="75"/>
      <c r="L56" s="75"/>
      <c r="M56" s="75"/>
      <c r="N56" s="75"/>
      <c r="O56" s="75"/>
      <c r="P56" s="75"/>
      <c r="Q56" s="75"/>
      <c r="R56" s="75"/>
      <c r="S56" s="75"/>
      <c r="T56" s="75"/>
      <c r="U56" s="75"/>
      <c r="V56" s="75"/>
      <c r="W56" s="75"/>
      <c r="X56" s="75"/>
    </row>
    <row r="57" spans="2:24" customFormat="1" ht="14.25" x14ac:dyDescent="0.2"/>
    <row r="58" spans="2:24" customFormat="1" ht="14.25" x14ac:dyDescent="0.2"/>
    <row r="59" spans="2:24" customFormat="1" ht="14.25" x14ac:dyDescent="0.2"/>
    <row r="60" spans="2:24" customFormat="1" ht="14.25" x14ac:dyDescent="0.2"/>
    <row r="61" spans="2:24" customFormat="1" ht="14.25" x14ac:dyDescent="0.2"/>
    <row r="62" spans="2:24" customFormat="1" ht="14.25" x14ac:dyDescent="0.2"/>
    <row r="63" spans="2:24" customFormat="1" ht="14.25" x14ac:dyDescent="0.2"/>
    <row r="64" spans="2:24" customFormat="1" ht="14.25" x14ac:dyDescent="0.2"/>
    <row r="65" customFormat="1" ht="14.25" x14ac:dyDescent="0.2"/>
    <row r="66" customFormat="1" ht="14.25" x14ac:dyDescent="0.2"/>
    <row r="67" customFormat="1" ht="14.25" x14ac:dyDescent="0.2"/>
    <row r="68" customFormat="1" ht="14.25" x14ac:dyDescent="0.2"/>
    <row r="69" customFormat="1" ht="14.25" x14ac:dyDescent="0.2"/>
    <row r="70" customFormat="1" ht="14.25" x14ac:dyDescent="0.2"/>
    <row r="71" customFormat="1" ht="14.25" x14ac:dyDescent="0.2"/>
    <row r="72" customFormat="1" ht="14.25" x14ac:dyDescent="0.2"/>
    <row r="73" customFormat="1" ht="14.25" x14ac:dyDescent="0.2"/>
    <row r="74" customFormat="1" ht="14.25" x14ac:dyDescent="0.2"/>
    <row r="75" customFormat="1" ht="14.25" x14ac:dyDescent="0.2"/>
    <row r="76" customFormat="1" ht="14.25" x14ac:dyDescent="0.2"/>
    <row r="77" customFormat="1" ht="14.25" x14ac:dyDescent="0.2"/>
    <row r="78" customFormat="1" ht="14.25" x14ac:dyDescent="0.2"/>
    <row r="79" customFormat="1" ht="14.25" x14ac:dyDescent="0.2"/>
    <row r="80" customFormat="1" ht="14.25" x14ac:dyDescent="0.2"/>
    <row r="81" customFormat="1" ht="14.25" x14ac:dyDescent="0.2"/>
    <row r="82" customFormat="1" ht="26.25" customHeight="1" x14ac:dyDescent="0.2"/>
    <row r="83" customFormat="1" ht="25.5" customHeight="1" x14ac:dyDescent="0.2"/>
    <row r="84" customFormat="1" ht="14.25" customHeight="1" x14ac:dyDescent="0.2"/>
    <row r="85" customFormat="1" ht="14.25" x14ac:dyDescent="0.2"/>
    <row r="86" customFormat="1" ht="14.25" x14ac:dyDescent="0.2"/>
    <row r="87" customFormat="1" ht="14.25" customHeight="1" x14ac:dyDescent="0.2"/>
    <row r="88" customFormat="1" ht="14.25" customHeight="1" x14ac:dyDescent="0.2"/>
    <row r="89" customFormat="1" ht="14.25" customHeight="1" x14ac:dyDescent="0.2"/>
    <row r="90" customFormat="1" ht="14.25" customHeight="1" x14ac:dyDescent="0.2"/>
    <row r="91" customFormat="1" ht="14.25" customHeight="1" x14ac:dyDescent="0.2"/>
    <row r="92" customFormat="1" ht="14.25" customHeight="1" x14ac:dyDescent="0.2"/>
    <row r="93" customFormat="1" ht="15" customHeight="1"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36.75" customHeight="1"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row r="10000" spans="52:52" x14ac:dyDescent="0.2">
      <c r="AZ10000" s="75">
        <v>5</v>
      </c>
    </row>
  </sheetData>
  <mergeCells count="17">
    <mergeCell ref="N50:X55"/>
    <mergeCell ref="M28:W33"/>
    <mergeCell ref="C15:E15"/>
    <mergeCell ref="C48:E48"/>
    <mergeCell ref="M38:W38"/>
    <mergeCell ref="M27:W27"/>
    <mergeCell ref="M17:W22"/>
    <mergeCell ref="N49:X49"/>
    <mergeCell ref="B1:J1"/>
    <mergeCell ref="B2:J2"/>
    <mergeCell ref="C37:E37"/>
    <mergeCell ref="M16:W16"/>
    <mergeCell ref="M39:W44"/>
    <mergeCell ref="N5:X5"/>
    <mergeCell ref="N6:X11"/>
    <mergeCell ref="C4:E4"/>
    <mergeCell ref="C26:E26"/>
  </mergeCells>
  <phoneticPr fontId="31" type="noConversion"/>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51" sqref="A51:F62"/>
    </sheetView>
  </sheetViews>
  <sheetFormatPr defaultRowHeight="14.25" x14ac:dyDescent="0.2"/>
  <cols>
    <col min="1" max="1" width="38.875" style="98" customWidth="1"/>
    <col min="2" max="2" width="15" hidden="1" customWidth="1"/>
    <col min="3" max="3" width="22.625" customWidth="1"/>
    <col min="4" max="4" width="18.875" customWidth="1"/>
    <col min="5" max="5" width="23.375" customWidth="1"/>
    <col min="6" max="6" width="18.875" style="98" customWidth="1"/>
    <col min="7" max="7" width="32.75" customWidth="1"/>
    <col min="11" max="11" width="24.25" customWidth="1"/>
  </cols>
  <sheetData>
    <row r="1" spans="1:32" hidden="1" x14ac:dyDescent="0.2">
      <c r="A1" s="95"/>
      <c r="B1" s="1"/>
      <c r="C1" s="1"/>
      <c r="D1" s="1"/>
      <c r="E1" s="1"/>
      <c r="F1" s="108"/>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95"/>
      <c r="B2" s="1"/>
      <c r="C2" s="1"/>
      <c r="D2" s="1"/>
      <c r="E2" s="1"/>
      <c r="F2" s="108"/>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200"/>
      <c r="B3" s="200"/>
      <c r="C3" s="200"/>
      <c r="D3" s="200"/>
      <c r="E3" s="37"/>
      <c r="F3" s="94"/>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200"/>
      <c r="B4" s="200"/>
      <c r="C4" s="200"/>
      <c r="D4" s="200"/>
      <c r="E4" s="1"/>
      <c r="F4" s="108"/>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200"/>
      <c r="B5" s="200"/>
      <c r="C5" s="200"/>
      <c r="D5" s="200"/>
      <c r="E5" s="1"/>
      <c r="F5" s="108"/>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200"/>
      <c r="B6" s="200"/>
      <c r="C6" s="200"/>
      <c r="D6" s="200"/>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96"/>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96"/>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7" t="s">
        <v>42</v>
      </c>
      <c r="B9" s="17"/>
      <c r="C9" s="18" t="s">
        <v>19</v>
      </c>
      <c r="D9" s="18" t="s">
        <v>152</v>
      </c>
      <c r="E9" s="67" t="s">
        <v>151</v>
      </c>
      <c r="F9" s="91" t="s">
        <v>148</v>
      </c>
      <c r="G9" s="92"/>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7">
        <v>9113</v>
      </c>
      <c r="B10" s="17"/>
      <c r="C10" s="19" t="s">
        <v>49</v>
      </c>
      <c r="D10" s="65" t="s">
        <v>53</v>
      </c>
      <c r="E10" s="65" t="s">
        <v>95</v>
      </c>
      <c r="F10" s="93" t="s">
        <v>149</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7">
        <v>9303</v>
      </c>
      <c r="B11" s="17"/>
      <c r="C11" s="19" t="s">
        <v>50</v>
      </c>
      <c r="D11" s="18" t="s">
        <v>54</v>
      </c>
      <c r="E11" s="65" t="s">
        <v>87</v>
      </c>
      <c r="F11" s="67"/>
      <c r="G11" s="67"/>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8" t="s">
        <v>150</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7" t="s">
        <v>42</v>
      </c>
      <c r="B13" s="17"/>
      <c r="C13" s="18" t="s">
        <v>19</v>
      </c>
      <c r="D13" s="18" t="s">
        <v>138</v>
      </c>
      <c r="E13" s="67" t="s">
        <v>139</v>
      </c>
      <c r="F13" s="85" t="s">
        <v>145</v>
      </c>
      <c r="G13" s="85" t="s">
        <v>146</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7">
        <v>9420</v>
      </c>
      <c r="B14" s="17"/>
      <c r="C14" s="19" t="s">
        <v>51</v>
      </c>
      <c r="D14" s="18" t="s">
        <v>135</v>
      </c>
      <c r="E14" s="18" t="s">
        <v>129</v>
      </c>
      <c r="F14" s="84" t="s">
        <v>137</v>
      </c>
      <c r="G14" s="84"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9"/>
      <c r="B15" s="86"/>
      <c r="C15" s="87"/>
      <c r="D15" s="88"/>
      <c r="E15" s="88"/>
      <c r="F15" s="89"/>
      <c r="G15" s="89"/>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200" t="s">
        <v>158</v>
      </c>
      <c r="B16" s="200"/>
      <c r="C16" s="200"/>
      <c r="D16" s="200"/>
      <c r="E16" s="200"/>
      <c r="F16" s="200"/>
      <c r="G16" s="37"/>
      <c r="H16" s="37"/>
      <c r="I16" s="37"/>
      <c r="K16" s="16"/>
    </row>
    <row r="18" spans="1:6" ht="20.45" customHeight="1" x14ac:dyDescent="0.2">
      <c r="A18" s="100" t="s">
        <v>131</v>
      </c>
      <c r="B18" s="74"/>
      <c r="C18" s="75"/>
      <c r="D18" s="75"/>
      <c r="E18" s="75"/>
      <c r="F18" s="109"/>
    </row>
    <row r="19" spans="1:6" ht="20.45" hidden="1" customHeight="1" x14ac:dyDescent="0.2">
      <c r="A19" s="100"/>
      <c r="B19" s="74"/>
      <c r="C19" s="75"/>
      <c r="D19" s="75"/>
      <c r="E19" s="75"/>
      <c r="F19" s="109"/>
    </row>
    <row r="20" spans="1:6" ht="20.45" hidden="1" customHeight="1" thickBot="1" x14ac:dyDescent="0.25">
      <c r="A20" s="100" t="s">
        <v>134</v>
      </c>
      <c r="B20" s="74"/>
      <c r="C20" s="75"/>
      <c r="D20" s="75"/>
      <c r="E20" s="75"/>
      <c r="F20" s="109"/>
    </row>
    <row r="21" spans="1:6" ht="22.15" hidden="1" customHeight="1" thickBot="1" x14ac:dyDescent="0.25">
      <c r="A21" s="97" t="s">
        <v>52</v>
      </c>
      <c r="B21" s="67" t="s">
        <v>144</v>
      </c>
      <c r="C21" s="66" t="s">
        <v>112</v>
      </c>
      <c r="E21" s="75"/>
      <c r="F21" s="109"/>
    </row>
    <row r="22" spans="1:6" ht="148.9" hidden="1" customHeight="1" thickBot="1" x14ac:dyDescent="0.25">
      <c r="A22" s="97" t="s">
        <v>140</v>
      </c>
      <c r="B22" s="65" t="s">
        <v>141</v>
      </c>
      <c r="C22" s="68">
        <v>1.5E-3</v>
      </c>
      <c r="E22" s="75"/>
      <c r="F22" s="109"/>
    </row>
    <row r="23" spans="1:6" ht="22.15" hidden="1" customHeight="1" thickBot="1" x14ac:dyDescent="0.25">
      <c r="A23" s="97"/>
      <c r="B23" s="67"/>
      <c r="C23" s="66"/>
      <c r="E23" s="75"/>
      <c r="F23" s="109"/>
    </row>
    <row r="24" spans="1:6" ht="20.45" hidden="1" customHeight="1" thickBot="1" x14ac:dyDescent="0.25">
      <c r="A24" s="100" t="s">
        <v>136</v>
      </c>
      <c r="B24" s="74"/>
      <c r="C24" s="75"/>
      <c r="D24" s="75"/>
      <c r="E24" s="75"/>
      <c r="F24" s="109"/>
    </row>
    <row r="25" spans="1:6" ht="20.45" customHeight="1" x14ac:dyDescent="0.2">
      <c r="A25" s="100"/>
      <c r="B25" s="74"/>
      <c r="C25" s="75"/>
      <c r="D25" s="75"/>
      <c r="E25" s="75"/>
      <c r="F25" s="109"/>
    </row>
    <row r="26" spans="1:6" ht="53.45" customHeight="1" thickBot="1" x14ac:dyDescent="0.25">
      <c r="A26" s="305" t="s">
        <v>2</v>
      </c>
      <c r="B26" s="306" t="s">
        <v>186</v>
      </c>
      <c r="C26" s="306" t="s">
        <v>228</v>
      </c>
      <c r="D26" s="307" t="s">
        <v>3</v>
      </c>
      <c r="E26" s="308" t="s">
        <v>125</v>
      </c>
      <c r="F26" s="309" t="s">
        <v>4</v>
      </c>
    </row>
    <row r="27" spans="1:6" ht="39.6" customHeight="1" x14ac:dyDescent="0.2">
      <c r="A27" s="294" t="s">
        <v>5</v>
      </c>
      <c r="B27" s="189">
        <v>0.3347</v>
      </c>
      <c r="C27" s="189">
        <v>0.35</v>
      </c>
      <c r="D27" s="76" t="s">
        <v>6</v>
      </c>
      <c r="E27" s="77" t="s">
        <v>133</v>
      </c>
      <c r="F27" s="301" t="s">
        <v>73</v>
      </c>
    </row>
    <row r="28" spans="1:6" ht="26.45" customHeight="1" x14ac:dyDescent="0.2">
      <c r="A28" s="295" t="s">
        <v>7</v>
      </c>
      <c r="B28" s="189">
        <v>0.31269999999999998</v>
      </c>
      <c r="C28" s="189">
        <v>0.35</v>
      </c>
      <c r="D28" s="78" t="s">
        <v>8</v>
      </c>
      <c r="E28" s="79" t="s">
        <v>190</v>
      </c>
      <c r="F28" s="302" t="s">
        <v>74</v>
      </c>
    </row>
    <row r="29" spans="1:6" ht="38.25" x14ac:dyDescent="0.2">
      <c r="A29" s="296" t="s">
        <v>9</v>
      </c>
      <c r="B29" s="189">
        <v>0.24690000000000001</v>
      </c>
      <c r="C29" s="189">
        <v>0.24</v>
      </c>
      <c r="D29" s="188" t="s">
        <v>8</v>
      </c>
      <c r="E29" s="187" t="s">
        <v>83</v>
      </c>
      <c r="F29" s="303" t="s">
        <v>130</v>
      </c>
    </row>
    <row r="30" spans="1:6" ht="15.6" customHeight="1" x14ac:dyDescent="0.2">
      <c r="A30" s="310" t="s">
        <v>203</v>
      </c>
      <c r="B30" s="311" t="s">
        <v>203</v>
      </c>
      <c r="C30" s="311" t="s">
        <v>203</v>
      </c>
      <c r="D30" s="312" t="s">
        <v>203</v>
      </c>
      <c r="E30" s="313" t="s">
        <v>203</v>
      </c>
      <c r="F30" s="314" t="s">
        <v>203</v>
      </c>
    </row>
    <row r="31" spans="1:6" ht="21.6" customHeight="1" x14ac:dyDescent="0.2">
      <c r="A31" s="297" t="s">
        <v>60</v>
      </c>
      <c r="B31" s="315" t="s">
        <v>203</v>
      </c>
      <c r="C31" s="315" t="s">
        <v>203</v>
      </c>
      <c r="D31" s="316" t="s">
        <v>203</v>
      </c>
      <c r="E31" s="317" t="s">
        <v>203</v>
      </c>
      <c r="F31" s="318" t="s">
        <v>203</v>
      </c>
    </row>
    <row r="32" spans="1:6" ht="31.5" customHeight="1" x14ac:dyDescent="0.2">
      <c r="A32" s="296" t="s">
        <v>67</v>
      </c>
      <c r="B32" s="189">
        <v>0</v>
      </c>
      <c r="C32" s="189">
        <v>0.05</v>
      </c>
      <c r="D32" s="188" t="s">
        <v>6</v>
      </c>
      <c r="E32" s="187" t="s">
        <v>72</v>
      </c>
      <c r="F32" s="303" t="s">
        <v>76</v>
      </c>
    </row>
    <row r="33" spans="1:6" x14ac:dyDescent="0.2">
      <c r="A33" s="295" t="s">
        <v>68</v>
      </c>
      <c r="B33" s="104">
        <v>0</v>
      </c>
      <c r="C33" s="104">
        <v>0.05</v>
      </c>
      <c r="D33" s="78" t="s">
        <v>6</v>
      </c>
      <c r="E33" s="79" t="s">
        <v>72</v>
      </c>
      <c r="F33" s="302" t="s">
        <v>77</v>
      </c>
    </row>
    <row r="34" spans="1:6" ht="26.45" customHeight="1" x14ac:dyDescent="0.2">
      <c r="A34" s="295" t="s">
        <v>69</v>
      </c>
      <c r="B34" s="104">
        <v>0</v>
      </c>
      <c r="C34" s="104">
        <v>0.05</v>
      </c>
      <c r="D34" s="78" t="s">
        <v>6</v>
      </c>
      <c r="E34" s="79" t="s">
        <v>72</v>
      </c>
      <c r="F34" s="302" t="s">
        <v>78</v>
      </c>
    </row>
    <row r="35" spans="1:6" ht="26.45" customHeight="1" x14ac:dyDescent="0.2">
      <c r="A35" s="295" t="s">
        <v>70</v>
      </c>
      <c r="B35" s="104">
        <v>0.15440000000000001</v>
      </c>
      <c r="C35" s="104">
        <v>0.15</v>
      </c>
      <c r="D35" s="78" t="s">
        <v>6</v>
      </c>
      <c r="E35" s="79" t="s">
        <v>126</v>
      </c>
      <c r="F35" s="302" t="s">
        <v>78</v>
      </c>
    </row>
    <row r="36" spans="1:6" ht="15" thickBot="1" x14ac:dyDescent="0.25">
      <c r="A36" s="298" t="s">
        <v>71</v>
      </c>
      <c r="B36" s="105">
        <v>0</v>
      </c>
      <c r="C36" s="105">
        <v>0.05</v>
      </c>
      <c r="D36" s="80" t="s">
        <v>6</v>
      </c>
      <c r="E36" s="81" t="s">
        <v>72</v>
      </c>
      <c r="F36" s="319" t="s">
        <v>203</v>
      </c>
    </row>
    <row r="37" spans="1:6" ht="15" thickBot="1" x14ac:dyDescent="0.25">
      <c r="A37" s="299" t="s">
        <v>10</v>
      </c>
      <c r="B37" s="106">
        <f>SUM(B27:B36)</f>
        <v>1.0487</v>
      </c>
      <c r="C37" s="106">
        <f>SUM(C27:C36)</f>
        <v>1.29</v>
      </c>
      <c r="D37" s="320" t="s">
        <v>203</v>
      </c>
      <c r="E37" s="321" t="s">
        <v>203</v>
      </c>
      <c r="F37" s="322" t="s">
        <v>203</v>
      </c>
    </row>
    <row r="38" spans="1:6" ht="27" customHeight="1" thickBot="1" x14ac:dyDescent="0.25">
      <c r="A38" s="300" t="s">
        <v>11</v>
      </c>
      <c r="B38" s="107">
        <v>0.13150000000000001</v>
      </c>
      <c r="C38" s="107">
        <v>0.15</v>
      </c>
      <c r="D38" s="102" t="s">
        <v>8</v>
      </c>
      <c r="E38" s="103" t="s">
        <v>127</v>
      </c>
      <c r="F38" s="304" t="s">
        <v>79</v>
      </c>
    </row>
    <row r="39" spans="1:6" hidden="1" x14ac:dyDescent="0.2">
      <c r="A39" s="101" t="s">
        <v>128</v>
      </c>
      <c r="B39" s="15"/>
      <c r="C39" s="15"/>
      <c r="D39" s="15"/>
      <c r="E39" s="15"/>
      <c r="F39" s="16"/>
    </row>
    <row r="40" spans="1:6" hidden="1" x14ac:dyDescent="0.2">
      <c r="A40" s="48" t="s">
        <v>187</v>
      </c>
      <c r="B40" s="139">
        <v>2E-3</v>
      </c>
      <c r="C40" s="15"/>
      <c r="D40" s="15"/>
      <c r="E40" s="15"/>
      <c r="F40" s="16"/>
    </row>
    <row r="42" spans="1:6" ht="18" x14ac:dyDescent="0.2">
      <c r="A42" s="100" t="s">
        <v>132</v>
      </c>
      <c r="B42" s="74"/>
    </row>
    <row r="43" spans="1:6" ht="18" hidden="1" x14ac:dyDescent="0.2">
      <c r="A43" s="100"/>
      <c r="B43" s="74"/>
    </row>
    <row r="44" spans="1:6" ht="18" hidden="1" x14ac:dyDescent="0.2">
      <c r="A44" s="100" t="s">
        <v>134</v>
      </c>
      <c r="B44" s="74"/>
    </row>
    <row r="45" spans="1:6" hidden="1" x14ac:dyDescent="0.2">
      <c r="A45" s="97" t="s">
        <v>52</v>
      </c>
      <c r="B45" s="67"/>
      <c r="C45" s="67" t="s">
        <v>144</v>
      </c>
      <c r="D45" s="66" t="s">
        <v>112</v>
      </c>
    </row>
    <row r="46" spans="1:6" ht="171" hidden="1" x14ac:dyDescent="0.2">
      <c r="A46" s="97" t="s">
        <v>142</v>
      </c>
      <c r="B46" s="67"/>
      <c r="C46" s="65" t="s">
        <v>143</v>
      </c>
      <c r="D46" s="68">
        <v>1.5E-3</v>
      </c>
    </row>
    <row r="47" spans="1:6" hidden="1" x14ac:dyDescent="0.2"/>
    <row r="48" spans="1:6" ht="18" hidden="1" x14ac:dyDescent="0.2">
      <c r="A48" s="100" t="s">
        <v>136</v>
      </c>
      <c r="B48" s="74"/>
    </row>
    <row r="49" spans="1:6" x14ac:dyDescent="0.2">
      <c r="C49" s="75"/>
      <c r="D49" s="75"/>
      <c r="E49" s="75"/>
      <c r="F49" s="109"/>
    </row>
    <row r="50" spans="1:6" ht="26.25" thickBot="1" x14ac:dyDescent="0.25">
      <c r="A50" s="305" t="s">
        <v>2</v>
      </c>
      <c r="B50" s="306" t="s">
        <v>186</v>
      </c>
      <c r="C50" s="306" t="s">
        <v>192</v>
      </c>
      <c r="D50" s="307" t="s">
        <v>3</v>
      </c>
      <c r="E50" s="308" t="s">
        <v>125</v>
      </c>
      <c r="F50" s="309" t="s">
        <v>4</v>
      </c>
    </row>
    <row r="51" spans="1:6" x14ac:dyDescent="0.2">
      <c r="A51" s="294" t="s">
        <v>5</v>
      </c>
      <c r="B51" s="189">
        <v>0.28970000000000001</v>
      </c>
      <c r="C51" s="189">
        <v>0.3</v>
      </c>
      <c r="D51" s="76" t="s">
        <v>6</v>
      </c>
      <c r="E51" s="77" t="s">
        <v>110</v>
      </c>
      <c r="F51" s="301" t="s">
        <v>73</v>
      </c>
    </row>
    <row r="52" spans="1:6" x14ac:dyDescent="0.2">
      <c r="A52" s="295" t="s">
        <v>7</v>
      </c>
      <c r="B52" s="189">
        <v>0.2646</v>
      </c>
      <c r="C52" s="189">
        <v>0.25</v>
      </c>
      <c r="D52" s="78" t="s">
        <v>8</v>
      </c>
      <c r="E52" s="79" t="s">
        <v>84</v>
      </c>
      <c r="F52" s="302" t="s">
        <v>74</v>
      </c>
    </row>
    <row r="53" spans="1:6" ht="38.25" x14ac:dyDescent="0.2">
      <c r="A53" s="296" t="s">
        <v>9</v>
      </c>
      <c r="B53" s="189">
        <v>0.40970000000000001</v>
      </c>
      <c r="C53" s="189">
        <v>0.45</v>
      </c>
      <c r="D53" s="188" t="s">
        <v>8</v>
      </c>
      <c r="E53" s="187" t="s">
        <v>85</v>
      </c>
      <c r="F53" s="303" t="s">
        <v>130</v>
      </c>
    </row>
    <row r="54" spans="1:6" x14ac:dyDescent="0.2">
      <c r="A54" s="310" t="s">
        <v>203</v>
      </c>
      <c r="B54" s="311" t="s">
        <v>203</v>
      </c>
      <c r="C54" s="311" t="s">
        <v>203</v>
      </c>
      <c r="D54" s="312" t="s">
        <v>203</v>
      </c>
      <c r="E54" s="313" t="s">
        <v>203</v>
      </c>
      <c r="F54" s="314" t="s">
        <v>203</v>
      </c>
    </row>
    <row r="55" spans="1:6" x14ac:dyDescent="0.2">
      <c r="A55" s="297" t="s">
        <v>60</v>
      </c>
      <c r="B55" s="315" t="s">
        <v>203</v>
      </c>
      <c r="C55" s="315" t="s">
        <v>203</v>
      </c>
      <c r="D55" s="316" t="s">
        <v>203</v>
      </c>
      <c r="E55" s="317" t="s">
        <v>203</v>
      </c>
      <c r="F55" s="318" t="s">
        <v>203</v>
      </c>
    </row>
    <row r="56" spans="1:6" ht="38.25" x14ac:dyDescent="0.2">
      <c r="A56" s="296" t="s">
        <v>67</v>
      </c>
      <c r="B56" s="189">
        <v>0</v>
      </c>
      <c r="C56" s="189">
        <v>0.05</v>
      </c>
      <c r="D56" s="188" t="s">
        <v>6</v>
      </c>
      <c r="E56" s="187" t="s">
        <v>72</v>
      </c>
      <c r="F56" s="303" t="s">
        <v>76</v>
      </c>
    </row>
    <row r="57" spans="1:6" x14ac:dyDescent="0.2">
      <c r="A57" s="295" t="s">
        <v>68</v>
      </c>
      <c r="B57" s="104">
        <v>0</v>
      </c>
      <c r="C57" s="104">
        <v>0.05</v>
      </c>
      <c r="D57" s="78" t="s">
        <v>6</v>
      </c>
      <c r="E57" s="79" t="s">
        <v>72</v>
      </c>
      <c r="F57" s="302" t="s">
        <v>77</v>
      </c>
    </row>
    <row r="58" spans="1:6" x14ac:dyDescent="0.2">
      <c r="A58" s="295" t="s">
        <v>69</v>
      </c>
      <c r="B58" s="104">
        <v>0</v>
      </c>
      <c r="C58" s="104">
        <v>0.05</v>
      </c>
      <c r="D58" s="78" t="s">
        <v>6</v>
      </c>
      <c r="E58" s="79" t="s">
        <v>72</v>
      </c>
      <c r="F58" s="302" t="s">
        <v>78</v>
      </c>
    </row>
    <row r="59" spans="1:6" x14ac:dyDescent="0.2">
      <c r="A59" s="295" t="s">
        <v>70</v>
      </c>
      <c r="B59" s="104">
        <v>0.1328</v>
      </c>
      <c r="C59" s="104">
        <v>0.15</v>
      </c>
      <c r="D59" s="78" t="s">
        <v>6</v>
      </c>
      <c r="E59" s="79" t="s">
        <v>126</v>
      </c>
      <c r="F59" s="302" t="s">
        <v>78</v>
      </c>
    </row>
    <row r="60" spans="1:6" ht="15" thickBot="1" x14ac:dyDescent="0.25">
      <c r="A60" s="298" t="s">
        <v>71</v>
      </c>
      <c r="B60" s="105">
        <v>0</v>
      </c>
      <c r="C60" s="105">
        <v>0.05</v>
      </c>
      <c r="D60" s="80" t="s">
        <v>6</v>
      </c>
      <c r="E60" s="81" t="s">
        <v>72</v>
      </c>
      <c r="F60" s="319" t="s">
        <v>203</v>
      </c>
    </row>
    <row r="61" spans="1:6" ht="15" thickBot="1" x14ac:dyDescent="0.25">
      <c r="A61" s="299" t="s">
        <v>10</v>
      </c>
      <c r="B61" s="106">
        <f>SUM(B51:B60)</f>
        <v>1.0968</v>
      </c>
      <c r="C61" s="106">
        <v>1.0964</v>
      </c>
      <c r="D61" s="320" t="s">
        <v>203</v>
      </c>
      <c r="E61" s="82" t="s">
        <v>80</v>
      </c>
      <c r="F61" s="322" t="s">
        <v>203</v>
      </c>
    </row>
    <row r="62" spans="1:6" ht="15" thickBot="1" x14ac:dyDescent="0.25">
      <c r="A62" s="300" t="s">
        <v>11</v>
      </c>
      <c r="B62" s="107">
        <v>0.20580000000000001</v>
      </c>
      <c r="C62" s="105">
        <v>0.25</v>
      </c>
      <c r="D62" s="102" t="s">
        <v>8</v>
      </c>
      <c r="E62" s="103" t="s">
        <v>84</v>
      </c>
      <c r="F62" s="304" t="s">
        <v>79</v>
      </c>
    </row>
    <row r="63" spans="1:6" hidden="1" x14ac:dyDescent="0.2">
      <c r="A63" s="101" t="s">
        <v>128</v>
      </c>
      <c r="B63" s="15"/>
      <c r="C63" s="15"/>
      <c r="D63" s="15"/>
      <c r="E63" s="15"/>
      <c r="F63" s="16"/>
    </row>
    <row r="64" spans="1:6" hidden="1" x14ac:dyDescent="0.2">
      <c r="A64" s="48" t="s">
        <v>187</v>
      </c>
      <c r="B64" s="137">
        <v>2E-3</v>
      </c>
    </row>
    <row r="66" spans="1:7" ht="18" x14ac:dyDescent="0.2">
      <c r="C66" s="74"/>
      <c r="D66" s="75"/>
      <c r="E66" s="75"/>
      <c r="F66" s="109"/>
      <c r="G66" s="75"/>
    </row>
    <row r="67" spans="1:7" x14ac:dyDescent="0.2">
      <c r="C67" s="75"/>
      <c r="D67" s="75"/>
      <c r="E67" s="75"/>
      <c r="F67" s="109"/>
      <c r="G67" s="75"/>
    </row>
    <row r="71" spans="1:7" x14ac:dyDescent="0.2">
      <c r="A71" s="193" t="s">
        <v>55</v>
      </c>
      <c r="B71" s="193"/>
      <c r="C71" s="193"/>
      <c r="D71" s="193"/>
      <c r="E71" s="193"/>
    </row>
    <row r="72" spans="1:7" ht="13.9" customHeight="1" x14ac:dyDescent="0.2">
      <c r="A72" s="224" t="s">
        <v>56</v>
      </c>
      <c r="B72" s="224"/>
      <c r="C72" s="224"/>
      <c r="D72" s="224"/>
      <c r="E72" s="224"/>
    </row>
    <row r="10000" spans="52:52"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תוכן</vt:lpstr>
      <vt:lpstr>מסלולים מתמחים</vt:lpstr>
      <vt:lpstr>מסלולים כלליים</vt:lpstr>
      <vt:lpstr>מסלולים  מתמחים</vt:lpstr>
      <vt:lpstr>מסלולים עוקבי מדדים</vt:lpstr>
      <vt:lpstr>חיסכון לכל ילד</vt:lpstr>
      <vt:lpstr>'מסלולים  מתמחים'!Print_Area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4_9_0_2024_7</dc:title>
  <dc:creator>Adi Cohen</dc:creator>
  <cp:lastModifiedBy>Artiom Zelensky</cp:lastModifiedBy>
  <cp:lastPrinted>2024-07-04T09:41:51Z</cp:lastPrinted>
  <dcterms:created xsi:type="dcterms:W3CDTF">2019-11-21T10:57:46Z</dcterms:created>
  <dcterms:modified xsi:type="dcterms:W3CDTF">2024-07-09T08:46:56Z</dcterms:modified>
  <dc:language>עברית</dc:language>
</cp:coreProperties>
</file>