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1FDDEEBA-3F3B-4C4F-98CD-1D205B5B8A7B}"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6" l="1"/>
  <c r="G163" i="6"/>
  <c r="F15" i="6"/>
  <c r="G15" i="6"/>
  <c r="F31" i="6"/>
  <c r="G31" i="6"/>
  <c r="F68" i="6"/>
  <c r="G68" i="6"/>
  <c r="F78" i="6"/>
  <c r="G78" i="6"/>
  <c r="F88" i="6"/>
  <c r="G88" i="6"/>
  <c r="G98" i="6"/>
  <c r="F98" i="6"/>
  <c r="G108" i="6"/>
  <c r="F108" i="6"/>
  <c r="G138" i="6"/>
  <c r="F138" i="6"/>
  <c r="F173" i="6"/>
  <c r="G173" i="6"/>
  <c r="F153" i="6"/>
  <c r="G153" i="6"/>
  <c r="J29" i="6"/>
  <c r="I29" i="6"/>
  <c r="F75" i="1" l="1"/>
  <c r="F19" i="1"/>
  <c r="F37" i="1"/>
  <c r="F56" i="1" l="1"/>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<sst xmlns="http://schemas.openxmlformats.org/spreadsheetml/2006/main" count="1240" uniqueCount="239">
  <si>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</si>
  <si>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</si>
  <si>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</si>
  <si>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</si>
  <si>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</si>
  <si>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</si>
  <si>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</si>
  <si>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</si>
  <si>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</si>
  <si>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</si>
  <si>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</si>
  <si>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</si>
  <si>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</si>
  <si>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</si>
  <si>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</si>
  <si>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</si>
  <si>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</si>
  <si>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</si>
  <si>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</si>
  <si>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</si>
  <si>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</si>
  <si>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</si>
  <si>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</si>
  <si>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</si>
  <si>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</si>
  <si>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</si>
  <si>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</si>
  <si>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</si>
  <si>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</si>
  <si>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</si>
  <si>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</si>
  <si>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</si>
  <si>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</si>
  <si>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</si>
  <si>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</si>
  <si>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</si>
  <si>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</si>
  <si>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</si>
  <si>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</si>
  <si>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</si>
  <si>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</si>
  <si>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</si>
  <si>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</si>
  <si>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</si>
  <si>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</si>
  <si>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</si>
  <si>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</si>
  <si>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</si>
  <si>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</si>
  <si>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</si>
  <si>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</si>
  <si>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</si>
  <si>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</si>
  <si>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</si>
  <si>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</si>
  <si>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</si>
  <si>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</si>
  <si>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</si>
  <si>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</si>
  <si>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</si>
  <si>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</si>
  <si>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</si>
  <si>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</si>
  <si>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</si>
  <si>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</si>
  <si>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</si>
  <si>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</si>
  <si>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</si>
  <si>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</si>
  <si>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</si>
  <si>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</si>
  <si>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</si>
  <si>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</si>
  <si>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</si>
  <si>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</si>
  <si>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</si>
  <si>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</si>
  <si>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</si>
  <si>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</si>
  <si>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</si>
  <si>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</si>
  <si>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</si>
  <si>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</si>
  <si>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</si>
  <si>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</si>
  <si>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</si>
  <si>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</si>
  <si>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</si>
  <si>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</si>
  <si>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</si>
  <si>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</si>
  <si>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</si>
  <si>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</si>
  <si>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</si>
  <si>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</si>
  <si>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</si>
  <si>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</si>
  <si>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</si>
  <si>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</si>
  <si>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</si>
  <si>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</si>
  <si>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</si>
  <si>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</si>
  <si>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</si>
  <si>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</si>
  <si>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</si>
  <si>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</si>
  <si>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</si>
  <si>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</si>
  <si>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</si>
  <si>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</si>
  <si>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</si>
  <si>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</si>
  <si>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</si>
  <si>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</si>
  <si>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</si>
  <si>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</si>
  <si>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</si>
  <si>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</si>
  <si>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</si>
  <si>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</si>
  <si>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</si>
  <si>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</si>
  <si>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</si>
  <si>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</si>
  <si>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</si>
  <si>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</si>
  <si>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</si>
  <si>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</si>
  <si>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</si>
  <si>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</si>
  <si>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</si>
  <si>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</si>
  <si>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</si>
  <si>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</si>
  <si>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</si>
  <si>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</si>
  <si>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</si>
  <si>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</si>
  <si>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</si>
  <si>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</si>
  <si>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</si>
  <si>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</si>
  <si>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</si>
  <si>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</si>
  <si>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</si>
  <si>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</si>
  <si>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</si>
  <si>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</si>
  <si>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</si>
  <si>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</si>
  <si>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</si>
  <si>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</si>
  <si>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</si>
  <si>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</si>
  <si>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</si>
  <si>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</si>
  <si>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</si>
  <si>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</si>
  <si>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</si>
  <si>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</si>
  <si>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</si>
  <si>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</si>
  <si>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</si>
  <si>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</si>
  <si>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</si>
  <si>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</si>
  <si>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</si>
  <si>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</si>
  <si>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</si>
  <si>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</si>
  <si>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</si>
  <si>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</si>
  <si>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</si>
  <si>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</si>
  <si>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</si>
  <si>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</si>
  <si>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</si>
  <si>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</si>
  <si>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</si>
  <si>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</si>
  <si>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</si>
  <si>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</si>
  <si>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</si>
  <si>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</si>
  <si>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</si>
  <si>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</si>
  <si>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</si>
  <si>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</si>
  <si>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</si>
  <si>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</si>
  <si>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</si>
  <si>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</si>
  <si>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</si>
  <si>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</si>
  <si>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</si>
  <si>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</si>
  <si>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</si>
  <si>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</si>
  <si>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</si>
  <si>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</si>
  <si>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</si>
  <si>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</si>
  <si>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</si>
  <si>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</si>
  <si>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</si>
  <si>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</si>
  <si>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</si>
  <si>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</si>
  <si>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</si>
  <si>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</si>
  <si>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</si>
  <si>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</si>
  <si>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</si>
  <si>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</si>
  <si>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</si>
  <si>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</si>
  <si>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</si>
  <si>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</si>
  <si>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</si>
  <si>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</si>
  <si>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</si>
  <si>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</si>
  <si>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</si>
  <si>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</si>
  <si>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</si>
  <si>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</si>
  <si>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</si>
  <si>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</si>
  <si>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</si>
  <si>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</si>
  <si>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</si>
  <si>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</si>
  <si>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</si>
  <si>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26.03.24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</si>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</sst>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3">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01">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48" xfId="0" applyFont="1" applyFill="1" applyBorder="1" applyAlignment="1">
      <alignment vertical="center" readingOrder="2"/>
    </xf>
    <xf numFmtId="10" fontId="23" fillId="6" borderId="49" xfId="1" applyNumberFormat="1" applyFont="1" applyFill="1" applyBorder="1" applyAlignment="1">
      <alignment horizontal="center" vertical="center"/>
    </xf>
    <xf numFmtId="10" fontId="23" fillId="7" borderId="49" xfId="1" applyNumberFormat="1" applyFont="1" applyFill="1" applyBorder="1" applyAlignment="1">
      <alignment horizontal="center" vertical="center"/>
    </xf>
    <xf numFmtId="0" fontId="23" fillId="7" borderId="50" xfId="0" applyFont="1" applyFill="1" applyBorder="1" applyAlignment="1">
      <alignment horizontal="center" vertical="center" readingOrder="2"/>
    </xf>
    <xf numFmtId="10" fontId="23" fillId="7" borderId="50" xfId="0" applyNumberFormat="1" applyFont="1" applyFill="1" applyBorder="1" applyAlignment="1">
      <alignment horizontal="center" vertical="center"/>
    </xf>
    <xf numFmtId="0" fontId="23" fillId="7" borderId="51" xfId="0" applyFont="1" applyFill="1" applyBorder="1" applyAlignment="1">
      <alignment horizontal="center" vertical="center"/>
    </xf>
    <xf numFmtId="0" fontId="23" fillId="6" borderId="55" xfId="0" applyFont="1" applyFill="1" applyBorder="1" applyAlignment="1">
      <alignment vertical="center" wrapText="1" readingOrder="2"/>
    </xf>
    <xf numFmtId="10" fontId="23" fillId="6" borderId="55" xfId="1" applyNumberFormat="1" applyFont="1" applyFill="1" applyBorder="1" applyAlignment="1">
      <alignment horizontal="center" vertical="center"/>
    </xf>
    <xf numFmtId="0" fontId="23" fillId="6" borderId="55" xfId="0" applyFont="1" applyFill="1" applyBorder="1" applyAlignment="1">
      <alignment horizontal="center" vertical="center" readingOrder="2"/>
    </xf>
    <xf numFmtId="10" fontId="23" fillId="6" borderId="55" xfId="0" applyNumberFormat="1" applyFont="1" applyFill="1" applyBorder="1" applyAlignment="1">
      <alignment horizontal="center" vertical="center"/>
    </xf>
    <xf numFmtId="0" fontId="23" fillId="6" borderId="55"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10" fontId="23" fillId="8" borderId="50" xfId="1" applyNumberFormat="1" applyFont="1" applyFill="1" applyBorder="1" applyAlignment="1">
      <alignment horizontal="center" vertical="center"/>
    </xf>
    <xf numFmtId="10" fontId="23" fillId="8" borderId="51" xfId="1" applyNumberFormat="1"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52"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54"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3" fillId="6" borderId="53" xfId="0" applyFont="1" applyFill="1" applyBorder="1" applyAlignment="1">
      <alignment horizontal="center" vertical="center" wrapText="1"/>
    </xf>
    <xf numFmtId="0" fontId="23" fillId="6" borderId="54"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6"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7" xfId="0" applyFont="1" applyFill="1" applyBorder="1" applyAlignment="1">
      <alignment horizontal="center" vertical="center" wrapText="1" readingOrder="2"/>
    </xf>
    <xf numFmtId="0" fontId="4" fillId="2" borderId="58"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9"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60" xfId="0" applyFont="1" applyFill="1" applyBorder="1" applyAlignment="1">
      <alignment vertical="center" wrapText="1" readingOrder="2"/>
    </xf>
    <xf numFmtId="0" fontId="23" fillId="6" borderId="60" xfId="0" applyFont="1" applyFill="1" applyBorder="1" applyAlignment="1">
      <alignment vertical="center" readingOrder="2"/>
    </xf>
    <xf numFmtId="0" fontId="23" fillId="7" borderId="61" xfId="0" applyFont="1" applyFill="1" applyBorder="1" applyAlignment="1">
      <alignment horizontal="center" vertical="center" wrapText="1"/>
    </xf>
    <xf numFmtId="0" fontId="23" fillId="7" borderId="61" xfId="0" applyFont="1" applyFill="1" applyBorder="1" applyAlignment="1">
      <alignment horizontal="center" vertical="center"/>
    </xf>
    <xf numFmtId="0" fontId="28" fillId="5" borderId="62" xfId="0" applyFont="1" applyFill="1" applyBorder="1" applyAlignment="1">
      <alignment vertical="center" readingOrder="2"/>
    </xf>
    <xf numFmtId="0" fontId="29" fillId="5" borderId="63" xfId="0" applyFont="1" applyFill="1" applyBorder="1" applyAlignment="1">
      <alignment horizontal="center" vertical="center" wrapText="1"/>
    </xf>
    <xf numFmtId="0" fontId="29" fillId="5" borderId="55"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55" xfId="0" applyFont="1" applyFill="1" applyBorder="1" applyAlignment="1">
      <alignment horizontal="center" vertical="center"/>
    </xf>
    <xf numFmtId="0" fontId="29" fillId="5" borderId="65" xfId="0" applyFont="1" applyFill="1" applyBorder="1" applyAlignment="1">
      <alignment horizontal="center" vertical="center"/>
    </xf>
    <xf numFmtId="0" fontId="23" fillId="6" borderId="66" xfId="0" applyFont="1" applyFill="1" applyBorder="1" applyAlignment="1">
      <alignment vertical="center" readingOrder="2"/>
    </xf>
    <xf numFmtId="10" fontId="23" fillId="6" borderId="67" xfId="1" applyNumberFormat="1" applyFont="1" applyFill="1" applyBorder="1" applyAlignment="1">
      <alignment horizontal="center" vertical="center"/>
    </xf>
    <xf numFmtId="10" fontId="23" fillId="6" borderId="68" xfId="1" applyNumberFormat="1" applyFont="1" applyFill="1" applyBorder="1" applyAlignment="1">
      <alignment horizontal="center" vertical="center"/>
    </xf>
    <xf numFmtId="10" fontId="23" fillId="6" borderId="69" xfId="1" applyNumberFormat="1" applyFont="1" applyFill="1" applyBorder="1" applyAlignment="1">
      <alignment horizontal="center" vertical="center"/>
    </xf>
    <xf numFmtId="10" fontId="23" fillId="7" borderId="67" xfId="1" applyNumberFormat="1" applyFont="1" applyFill="1" applyBorder="1" applyAlignment="1">
      <alignment horizontal="center" vertical="center"/>
    </xf>
    <xf numFmtId="0" fontId="23" fillId="7" borderId="68" xfId="0" applyFont="1" applyFill="1" applyBorder="1" applyAlignment="1">
      <alignment horizontal="center" vertical="center" readingOrder="2"/>
    </xf>
    <xf numFmtId="10" fontId="23" fillId="7" borderId="68" xfId="0" applyNumberFormat="1" applyFont="1" applyFill="1" applyBorder="1" applyAlignment="1">
      <alignment horizontal="center" vertical="center"/>
    </xf>
    <xf numFmtId="0" fontId="23" fillId="7" borderId="70" xfId="0" applyFont="1" applyFill="1" applyBorder="1" applyAlignment="1">
      <alignment horizontal="center" vertical="center"/>
    </xf>
    <xf numFmtId="166" fontId="29" fillId="5" borderId="55" xfId="0" applyNumberFormat="1" applyFont="1" applyFill="1" applyBorder="1" applyAlignment="1">
      <alignment horizontal="center" vertical="center" wrapText="1"/>
    </xf>
    <xf numFmtId="166" fontId="23" fillId="7" borderId="61"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61" xfId="0" applyFont="1" applyFill="1" applyBorder="1" applyAlignment="1">
      <alignment horizontal="center" vertical="center" wrapText="1" readingOrder="2"/>
    </xf>
    <xf numFmtId="166" fontId="29" fillId="5" borderId="64"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8" xfId="1" applyNumberFormat="1" applyFont="1" applyFill="1" applyBorder="1" applyAlignment="1">
      <alignment horizontal="center" vertical="center"/>
    </xf>
    <xf numFmtId="166" fontId="23" fillId="8" borderId="69" xfId="1" applyNumberFormat="1" applyFont="1" applyFill="1" applyBorder="1" applyAlignment="1">
      <alignment horizontal="center" vertical="center"/>
    </xf>
    <xf numFmtId="166" fontId="23" fillId="7" borderId="68"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61" xfId="0" applyNumberFormat="1" applyFont="1" applyFill="1" applyBorder="1" applyAlignment="1">
      <alignment horizontal="center" vertical="center" wrapText="1"/>
    </xf>
    <xf numFmtId="166" fontId="23" fillId="7" borderId="67"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7" xfId="1" applyNumberFormat="1" applyFont="1" applyFill="1" applyBorder="1" applyAlignment="1">
      <alignment horizontal="center" vertical="center"/>
    </xf>
    <xf numFmtId="166" fontId="23" fillId="6" borderId="68"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0" fontId="29" fillId="5" borderId="65" xfId="0" applyFont="1" applyFill="1" applyBorder="1" applyAlignment="1">
      <alignment horizontal="center" vertical="center" wrapText="1"/>
    </xf>
    <xf numFmtId="166" fontId="29" fillId="5" borderId="71" xfId="0" applyNumberFormat="1" applyFont="1" applyFill="1" applyBorder="1" applyAlignment="1">
      <alignment horizontal="center" vertical="center" wrapText="1"/>
    </xf>
    <xf numFmtId="10" fontId="27" fillId="6" borderId="67" xfId="1" applyNumberFormat="1" applyFont="1" applyFill="1" applyBorder="1" applyAlignment="1">
      <alignment horizontal="center" vertical="center"/>
    </xf>
    <xf numFmtId="10" fontId="27" fillId="7" borderId="67" xfId="1" applyNumberFormat="1" applyFont="1" applyFill="1" applyBorder="1" applyAlignment="1">
      <alignment horizontal="center" vertical="center"/>
    </xf>
    <xf numFmtId="166" fontId="27" fillId="8" borderId="68" xfId="1" applyNumberFormat="1" applyFont="1" applyFill="1" applyBorder="1" applyAlignment="1">
      <alignment horizontal="center" vertical="center"/>
    </xf>
    <xf numFmtId="166" fontId="27" fillId="8" borderId="69" xfId="1" applyNumberFormat="1" applyFont="1" applyFill="1" applyBorder="1" applyAlignment="1">
      <alignment horizontal="center" vertical="center"/>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5" fillId="0" borderId="74" xfId="0" applyFont="1" applyBorder="1" applyAlignment="1">
      <alignment horizontal="right" vertical="center" wrapText="1"/>
    </xf>
    <xf numFmtId="0" fontId="25" fillId="0" borderId="76" xfId="0" applyFont="1" applyBorder="1" applyAlignment="1">
      <alignment horizontal="right" vertical="center" wrapText="1"/>
    </xf>
    <xf numFmtId="0" fontId="25" fillId="0" borderId="77" xfId="0" applyFont="1" applyBorder="1" applyAlignment="1">
      <alignment horizontal="right" vertical="center" wrapText="1"/>
    </xf>
    <xf numFmtId="0" fontId="26" fillId="0" borderId="78" xfId="0" applyFont="1" applyBorder="1" applyAlignment="1">
      <alignment horizontal="right" vertical="center" wrapText="1"/>
    </xf>
    <xf numFmtId="0" fontId="25" fillId="0" borderId="79" xfId="0" applyFont="1" applyBorder="1" applyAlignment="1">
      <alignment horizontal="right" vertical="center" wrapText="1"/>
    </xf>
    <xf numFmtId="0" fontId="25" fillId="0" borderId="80" xfId="0" applyFont="1" applyBorder="1" applyAlignment="1">
      <alignment horizontal="right" vertical="center" wrapText="1" readingOrder="2"/>
    </xf>
    <xf numFmtId="0" fontId="25" fillId="0" borderId="81" xfId="0" applyFont="1" applyBorder="1" applyAlignment="1">
      <alignment horizontal="right" vertical="center" wrapText="1" readingOrder="2"/>
    </xf>
    <xf numFmtId="0" fontId="25" fillId="0" borderId="82" xfId="0" applyFont="1" applyBorder="1" applyAlignment="1">
      <alignment horizontal="right" vertical="center" wrapText="1" readingOrder="2"/>
    </xf>
    <xf numFmtId="0" fontId="25" fillId="0" borderId="87" xfId="0" applyFont="1" applyBorder="1" applyAlignment="1">
      <alignment horizontal="right" vertical="center" wrapText="1" readingOrder="2"/>
    </xf>
    <xf numFmtId="0" fontId="24" fillId="4" borderId="88" xfId="0" applyFont="1" applyFill="1" applyBorder="1" applyAlignment="1">
      <alignment horizontal="right" vertical="center" wrapText="1"/>
    </xf>
    <xf numFmtId="0" fontId="24" fillId="4" borderId="89" xfId="0" applyFont="1" applyFill="1" applyBorder="1" applyAlignment="1">
      <alignment horizontal="center" vertical="center" wrapText="1" readingOrder="2"/>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center" vertical="center" wrapText="1" readingOrder="2"/>
    </xf>
    <xf numFmtId="0" fontId="24" fillId="4" borderId="92" xfId="0" applyFont="1" applyFill="1" applyBorder="1" applyAlignment="1">
      <alignment horizontal="right" vertical="center" wrapText="1" readingOrder="2"/>
    </xf>
    <xf numFmtId="166" fontId="25" fillId="0" borderId="7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83"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4" xfId="0" applyNumberFormat="1" applyFont="1" applyBorder="1" applyAlignment="1">
      <alignment horizontal="right" vertical="center" wrapText="1" readingOrder="2"/>
    </xf>
    <xf numFmtId="166" fontId="25" fillId="0" borderId="85"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6"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55">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thin">
          <color theme="0"/>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3048000</xdr:colOff>
      <xdr:row>0</xdr:row>
      <xdr:rowOff>133350</xdr:rowOff>
    </xdr:from>
    <xdr:to>
      <xdr:col>1</xdr:col>
      <xdr:colOff>5328194</xdr:colOff>
      <xdr:row>3</xdr:row>
      <xdr:rowOff>162679</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133831" y="13335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2286000</xdr:colOff>
      <xdr:row>1</xdr:row>
      <xdr:rowOff>95250</xdr:rowOff>
    </xdr:from>
    <xdr:to>
      <xdr:col>1</xdr:col>
      <xdr:colOff>2619375</xdr:colOff>
      <xdr:row>3</xdr:row>
      <xdr:rowOff>66675</xdr:rowOff>
    </xdr:to>
    <xdr:pic>
      <xdr:nvPicPr>
        <xdr:cNvPr id="4" name="Picture 3" descr="לוגו נגישות">
          <a:extLst>
            <a:ext uri="{FF2B5EF4-FFF2-40B4-BE49-F238E27FC236}">
              <a16:creationId xmlns:a16="http://schemas.microsoft.com/office/drawing/2014/main" id="{D081DF0C-8382-43F1-B05F-5BF5A588E9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7842650" y="2762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1075765</xdr:colOff>
      <xdr:row>2</xdr:row>
      <xdr:rowOff>11205</xdr:rowOff>
    </xdr:from>
    <xdr:to>
      <xdr:col>8</xdr:col>
      <xdr:colOff>1038916</xdr:colOff>
      <xdr:row>2</xdr:row>
      <xdr:rowOff>617749</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971054" y="369793"/>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818029</xdr:colOff>
      <xdr:row>15</xdr:row>
      <xdr:rowOff>403411</xdr:rowOff>
    </xdr:from>
    <xdr:to>
      <xdr:col>5</xdr:col>
      <xdr:colOff>669060</xdr:colOff>
      <xdr:row>15</xdr:row>
      <xdr:rowOff>1266993</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072469" y="403411"/>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C8A7B8-F227-49FB-A1EE-EB3E986C3EF5}" name="TitleRegion1.a8.i20.1" displayName="TitleRegion1.a8.i20.1" ref="A8:I20" totalsRowShown="0" headerRowDxfId="244" headerRowBorderDxfId="253" tableBorderDxfId="254">
  <autoFilter ref="A8:I20" xr:uid="{762CD85B-5730-4ADF-8618-CA5F651894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5702A33-B2D2-4203-BFFF-BA78B8F7DE13}" name="אפיק השקעה " dataDxfId="252"/>
    <tableColumn id="2" xr3:uid="{0C399ABD-0217-4A9F-A245-0DB694BF1DE2}" name="שיעור חשיפה צפוי לשנת 2023" dataDxfId="251"/>
    <tableColumn id="3" xr3:uid="{0BA9A81E-901D-4273-9D67-2FB713884781}" name="שיעור חשיפה  22.11.2023 צפוי" dataDxfId="250"/>
    <tableColumn id="4" xr3:uid="{5EBDF694-DFA6-4C7E-A795-2E4B05B97E29}" name="שיעור החשיפה בפועל 31.12.2023" dataDxfId="249"/>
    <tableColumn id="5" xr3:uid="{1885FB7A-272F-487A-8E16-95CB2DAD1A1D}" name="שיעור החשיפה צפוי 2024" dataDxfId="248"/>
    <tableColumn id="6" xr3:uid="{91D5213A-A371-4CCE-A6C3-B26A9A771AA5}" name="שיעור החשיפה צפוי 26.03.24" dataDxfId="247"/>
    <tableColumn id="7" xr3:uid="{5FD62F8E-0FD4-43B2-B978-92CC7D07FE11}" name="טווח סטייה" dataDxfId="246"/>
    <tableColumn id="8" xr3:uid="{3006278B-8F2E-4512-AD45-5A285990BED7}" name="גבולות שיעור החשיפה הצפויה" dataDxfId="245"/>
    <tableColumn id="9" xr3:uid="{A0E94782-0E80-42D7-AF3E-A57865A4D11A}"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BDBA04D-4CE4-4125-B195-5973C5875FD7}" name="TitleRegion1.b73.k79.6" displayName="TitleRegion1.b73.k79.6" ref="B73:K79" totalsRowShown="0" headerRowBorderDxfId="144" tableBorderDxfId="145" totalsRowBorderDxfId="143">
  <autoFilter ref="B73:K79" xr:uid="{CCED73F4-C49D-4A77-A495-87E99C509C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E86F0F2-35D3-4310-A81E-C87B5987286E}" name="אפיק השקעה" dataDxfId="142"/>
    <tableColumn id="2" xr3:uid="{C069445F-4721-4E57-8AF9-09DCE3763C20}" name="אלפא מור תגמולים – מניות בארה&quot;ב עוקב מדד S&amp;P 500" dataDxfId="141" dataCellStyle="Percent"/>
    <tableColumn id="3" xr3:uid="{32A6886A-0445-49AB-93A7-694C251C45B8}" name="מור השתלמות – מניות בארה&quot;ב עוקב מדד S&amp;P 500" dataDxfId="140" dataCellStyle="Percent"/>
    <tableColumn id="4" xr3:uid="{104CA059-F369-4F30-BA91-45C19122EEC0}" name="מור קופת גמל להשקעה –מניות בארה&quot;ב עוקב מדד S&amp;P 500" dataDxfId="139" dataCellStyle="Percent"/>
    <tableColumn id="5" xr3:uid="{3105D8D1-BDD9-471F-9818-A6990016F2D8}" name="_x0009_שיעור חשיפה צפוי לשנת 2024" dataDxfId="138" dataCellStyle="Percent"/>
    <tableColumn id="6" xr3:uid="{5F7243CA-AD2C-420D-9527-87AE8F23D76C}" name="שיעור החשיפה צפוי 26.03.24" dataDxfId="137" dataCellStyle="Percent"/>
    <tableColumn id="7" xr3:uid="{4B32BD1F-4EB7-45D9-B130-D6D8DF50E200}" name="_x0009_טווח סטייה" dataDxfId="136"/>
    <tableColumn id="8" xr3:uid="{283C261A-95D1-4008-BC41-2C15F5D03EF6}" name="_x0009_גבולות שיעור החשיפה הצפויה" dataDxfId="135"/>
    <tableColumn id="9" xr3:uid="{55BED3DC-D98A-43B3-80E0-94863A34FB4E}" name="ריק במקור" dataDxfId="134"/>
    <tableColumn id="10" xr3:uid="{F5E464A6-075F-417E-BE30-2A1FDE8CF419}" name="_x0009_מדד ייחוס" dataDxfId="133"/>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EB1976-227F-448F-9AE3-ED0E24E1AAA3}" name="TitleRegion1.b83.k89.7" displayName="TitleRegion1.b83.k89.7" ref="B83:K89" totalsRowShown="0" headerRowBorderDxfId="131" tableBorderDxfId="132" totalsRowBorderDxfId="130">
  <autoFilter ref="B83:K89" xr:uid="{A4F070EA-5B5B-4441-A83E-3D62DA2E35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6944C3F-D08E-4BB4-AA2D-65D597A40807}" name="אפיק השקעה" dataDxfId="129"/>
    <tableColumn id="2" xr3:uid="{AAFFAD66-D663-4AF0-BC23-DB223166F723}" name="אלפא מור תגמולים – מעורב מחקה מדדים" dataDxfId="128" dataCellStyle="Percent"/>
    <tableColumn id="3" xr3:uid="{4D857192-77BD-4574-AC3E-B753A4228D71}" name="מור השתלמות – מעורב מחקה מדדים" dataDxfId="127" dataCellStyle="Percent"/>
    <tableColumn id="4" xr3:uid="{E08F98AD-E19D-4715-99E5-D56115C9FD33}" name="ריק במקור" dataDxfId="126" dataCellStyle="Percent"/>
    <tableColumn id="5" xr3:uid="{F6041F6F-3535-47F3-8D01-822EF8E5661A}" name="_x0009_שיעור חשיפה צפוי לשנת 2024" dataDxfId="125" dataCellStyle="Percent"/>
    <tableColumn id="6" xr3:uid="{CE94CF0D-A08E-4152-BD1F-F1F85F4DBE49}" name="שיעור החשיפה צפוי 26.03.24" dataDxfId="124" dataCellStyle="Percent"/>
    <tableColumn id="7" xr3:uid="{87F1D356-C757-46F2-910F-6286FE1403A4}" name="_x0009_טווח סטייה" dataDxfId="123"/>
    <tableColumn id="8" xr3:uid="{B805E169-FC28-43B0-9B82-A92751B87A79}" name="_x0009_גבולות שיעור החשיפה הצפויה" dataDxfId="122"/>
    <tableColumn id="9" xr3:uid="{3D65DC76-C96D-4F58-B4C2-68864D06ACBE}" name="ריק במקור2" dataDxfId="121"/>
    <tableColumn id="10" xr3:uid="{219FE0A0-9287-4E23-BC51-369CD1BF5E46}" name="_x0009_מדד ייחוס" dataDxfId="120"/>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B4412E3-4234-4DC1-9920-49C0CAD5CAC2}" name="TitleRegion1.b93.k99.8" displayName="TitleRegion1.b93.k99.8" ref="B93:K99" totalsRowShown="0" headerRowBorderDxfId="118" tableBorderDxfId="119" totalsRowBorderDxfId="117">
  <autoFilter ref="B93:K99" xr:uid="{092F167A-1949-49F7-966D-2A45546D65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331A2EC-EE0A-4E17-A42A-5C83746B82D1}" name="אפיק השקעה" dataDxfId="116"/>
    <tableColumn id="2" xr3:uid="{294B8783-D3AC-438E-8E42-3EC51CE7EB9B}" name="אלפא מור תגמולים – עוקב מדדים גמיש" dataDxfId="115" dataCellStyle="Percent"/>
    <tableColumn id="3" xr3:uid="{48FB719B-7096-4940-A02E-38AB9E760921}" name="ריק במקור" dataDxfId="114" dataCellStyle="Percent"/>
    <tableColumn id="4" xr3:uid="{E2C57227-8A48-461B-B370-AD6767022B9B}" name="ריק במקור2" dataDxfId="113" dataCellStyle="Percent"/>
    <tableColumn id="5" xr3:uid="{2466E6B6-5898-490A-AB5E-12E07AE03418}" name="_x0009_שיעור חשיפה צפוי לשנת 2024" dataDxfId="112" dataCellStyle="Percent"/>
    <tableColumn id="6" xr3:uid="{F5EF764D-2E58-45DF-AF3C-1C10CD1447F9}" name="שיעור החשיפה צפוי 26.03.24" dataDxfId="111" dataCellStyle="Percent"/>
    <tableColumn id="7" xr3:uid="{CCB15EAC-4471-49CD-B400-3B078B21D878}" name="_x0009_טווח סטייה" dataDxfId="110"/>
    <tableColumn id="8" xr3:uid="{8BEDC241-E1F6-442D-8AD2-9A48993D74E4}" name="_x0009_גבולות שיעור החשיפה הצפויה" dataDxfId="109"/>
    <tableColumn id="9" xr3:uid="{ED12FCCA-2F7D-468E-80C0-514743A51719}" name="ריק במקור3" dataDxfId="108"/>
    <tableColumn id="10" xr3:uid="{0BF57A61-9FCC-4005-8606-DF2D0E6E0BBB}" name="_x0009_מדד ייחוס" dataDxfId="107"/>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408B7A7-8D6B-4AA4-871B-EE7A391BC37D}" name="TitleRegion1.b103.k109.9" displayName="TitleRegion1.b103.k109.9" ref="B103:K109" totalsRowShown="0" headerRowBorderDxfId="105" tableBorderDxfId="106" totalsRowBorderDxfId="104">
  <autoFilter ref="B103:K109" xr:uid="{0D91038C-6F76-42C2-8C8F-F865AC8625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EB2C3D4-6987-4F4B-902B-EF3883C146A3}" name="אפיק השקעה" dataDxfId="103"/>
    <tableColumn id="2" xr3:uid="{8C5CF077-EA3A-4A40-B265-859CCA824CDD}" name="אלפא מור תגמולים – תל בונד 20" dataDxfId="102" dataCellStyle="Percent"/>
    <tableColumn id="3" xr3:uid="{6B384107-E2FA-497E-8A94-2D610C3006E6}" name="מור השתלמות – תל בונד 20" dataDxfId="101" dataCellStyle="Percent"/>
    <tableColumn id="4" xr3:uid="{C9249690-771E-4F45-9506-74E36E745711}" name="מור קופת גמל להשקעה – תל בונד 20" dataDxfId="100" dataCellStyle="Percent"/>
    <tableColumn id="5" xr3:uid="{FA2B0347-2E90-4B67-AEEC-4D4BFCC20803}" name="_x0009_שיעור חשיפה צפוי לשנת 2024" dataDxfId="99" dataCellStyle="Percent"/>
    <tableColumn id="6" xr3:uid="{2A22646F-FC7A-435F-8647-57A7949E80AB}" name="שיעור החשיפה צפוי 26.03.24" dataDxfId="98" dataCellStyle="Percent"/>
    <tableColumn id="7" xr3:uid="{2F5A7AB8-CDA5-408E-9565-E15ED9DD0C1B}" name="_x0009_טווח סטייה" dataDxfId="97"/>
    <tableColumn id="8" xr3:uid="{CD40C9DC-9447-41AF-98EA-3695CBB4B007}" name="_x0009_גבולות שיעור החשיפה הצפויה" dataDxfId="96"/>
    <tableColumn id="9" xr3:uid="{4CD6F38D-D56A-4381-92CF-F2B707C169CE}" name="ריק במקור" dataDxfId="95"/>
    <tableColumn id="10" xr3:uid="{7C56208A-6AD9-4E1B-9572-676A67330B28}" name="_x0009_מדד ייחוס" dataDxfId="94"/>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53AA007-6754-4071-8DAF-5DC60A789711}" name="TitleRegion1.b113.k119.10" displayName="TitleRegion1.b113.k119.10" ref="B113:K119" totalsRowShown="0" headerRowBorderDxfId="92" tableBorderDxfId="93" totalsRowBorderDxfId="91">
  <autoFilter ref="B113:K119" xr:uid="{53BD5018-AE97-4A5B-B758-D3561CDD41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6A07B8D-A2AE-4B41-9CD6-AC24CF2C5B6B}" name="אפיק השקעה" dataDxfId="90"/>
    <tableColumn id="2" xr3:uid="{1B163E2D-DE15-403E-942F-8F3C1E60F2B3}" name="אלפא מור תגמולים – שקליות ריבית קבועה ממשלתיות" dataDxfId="89" dataCellStyle="Percent"/>
    <tableColumn id="3" xr3:uid="{76ADAB32-D420-47B3-B4AE-88109CE2A182}" name="מור השתלמות – שקליות ריבית קבועה ממשלתיות" dataDxfId="88" dataCellStyle="Percent"/>
    <tableColumn id="4" xr3:uid="{043B52DF-9E73-43FD-8F94-E143A9E61AB0}" name="מור קופת גמל להשקעה – שקליות ריבית קבועה ממשלתיות" dataDxfId="87" dataCellStyle="Percent"/>
    <tableColumn id="5" xr3:uid="{5817D236-A318-46CC-875B-59E37D76C337}" name="_x0009_שיעור חשיפה צפוי לשנת 2024" dataDxfId="86" dataCellStyle="Percent"/>
    <tableColumn id="6" xr3:uid="{D58558AF-5F7E-4D84-8A46-C45F250AFF36}" name="שיעור החשיפה צפוי 26.03.24" dataDxfId="85" dataCellStyle="Percent"/>
    <tableColumn id="7" xr3:uid="{EE587329-E0F2-4907-9ED9-5FC61D291963}" name="_x0009_טווח סטייה" dataDxfId="84"/>
    <tableColumn id="8" xr3:uid="{4843D419-0598-43B1-9A98-D3F4318EBF37}" name="_x0009_גבולות שיעור החשיפה הצפויה" dataDxfId="83"/>
    <tableColumn id="9" xr3:uid="{383A3A27-F351-4CE5-BE41-2F3D4A743C1B}" name="ריק במקור" dataDxfId="82"/>
    <tableColumn id="10" xr3:uid="{49A2D6DA-2DCD-4FE0-8510-ABBE7F0C427F}" name="_x0009_מדד ייחוס" dataDxfId="81"/>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DA38553-A172-4C8E-96CF-13FA2B4B6B44}" name="TitleRegion1.b123.k129.11" displayName="TitleRegion1.b123.k129.11" ref="B123:K129" totalsRowShown="0" headerRowBorderDxfId="79" tableBorderDxfId="80" totalsRowBorderDxfId="78">
  <autoFilter ref="B123:K129" xr:uid="{DA37B740-FBF2-462E-B231-FA8328437F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CFB7232-119E-478B-A7A2-159B91FCDF36}" name="אפיק השקעה" dataDxfId="77"/>
    <tableColumn id="2" xr3:uid="{09925C49-E98E-4D62-8E4E-048A0C38B989}" name="אלפא מור תגמולים – מדדיות ממשלתיות" dataDxfId="76" dataCellStyle="Percent"/>
    <tableColumn id="3" xr3:uid="{B6B637A6-A2AB-4720-8D14-93C953C446B0}" name="מור השתלמות – מדדיות ממשלתיות" dataDxfId="75" dataCellStyle="Percent"/>
    <tableColumn id="4" xr3:uid="{B5590542-E306-47ED-8DA8-10E2645583CC}" name="מור קופת גמל להשקעה – מדדיות ממשלתיות" dataDxfId="74" dataCellStyle="Percent"/>
    <tableColumn id="5" xr3:uid="{4F8D1398-8002-4081-885E-FF077F15978A}" name="_x0009_שיעור חשיפה צפוי לשנת 2024" dataDxfId="73" dataCellStyle="Percent"/>
    <tableColumn id="6" xr3:uid="{82C3B7CE-7068-4A5C-A7D9-71828E5DEE59}" name="שיעור החשיפה צפוי 26.03.24" dataDxfId="72" dataCellStyle="Percent"/>
    <tableColumn id="7" xr3:uid="{73C2759A-F625-4DEC-A1B6-8DB116293B0E}" name="_x0009_טווח סטייה" dataDxfId="71"/>
    <tableColumn id="8" xr3:uid="{C1EE890F-CBC9-4E5B-8CE5-009990CE7009}" name="_x0009_גבולות שיעור החשיפה הצפויה" dataDxfId="70"/>
    <tableColumn id="9" xr3:uid="{2F40D9E7-D4B2-4378-B570-90FAFABF9338}" name="ריק במקור" dataDxfId="69"/>
    <tableColumn id="10" xr3:uid="{62A5E717-8FCD-4870-85AE-170164E4BDAD}" name="_x0009_מדד ייחוס" dataDxfId="68"/>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A64C504-4605-4BD8-9410-0F0AD1E2E5A6}" name="TitleRegion1.b133.k139.12" displayName="TitleRegion1.b133.k139.12" ref="B133:K139" totalsRowShown="0" headerRowBorderDxfId="66" tableBorderDxfId="67" totalsRowBorderDxfId="65">
  <autoFilter ref="B133:K139" xr:uid="{559CAF46-0C6E-49C7-9CD1-46A2AA19AC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0B6ACC9-6768-442E-BE5C-F55057D026B9}" name="אפיק השקעה" dataDxfId="64"/>
    <tableColumn id="2" xr3:uid="{1EAC1847-DF4C-4ED1-909F-4E8CD056C678}" name="אלפא מור תגמולים – מדדיות ממשלתיות" dataDxfId="63" dataCellStyle="Percent"/>
    <tableColumn id="3" xr3:uid="{BF796F9C-58D0-4AE3-917F-1E4493588FB5}" name="מור השתלמות – מדדיות ממשלתיות" dataDxfId="62" dataCellStyle="Percent"/>
    <tableColumn id="4" xr3:uid="{1704814D-77F5-49C3-96A8-C85130266389}" name="מור קופת גמל להשקעה – מדדיות ממשלתיות" dataDxfId="61" dataCellStyle="Percent"/>
    <tableColumn id="5" xr3:uid="{7D97C6E9-99F6-434F-9CAE-04A8EE711D23}" name="_x0009_שיעור חשיפה צפוי לשנת 2024" dataDxfId="60" dataCellStyle="Percent"/>
    <tableColumn id="6" xr3:uid="{26A0D854-B847-4645-96AB-D50E8568F6CB}" name="שיעור החשיפה צפוי 26.03.24" dataDxfId="59" dataCellStyle="Percent"/>
    <tableColumn id="7" xr3:uid="{7CAD9FDD-ED72-4275-9520-9A0ED7B1E8D2}" name="_x0009_טווח סטייה" dataDxfId="58"/>
    <tableColumn id="8" xr3:uid="{F70ED619-CEB7-46AB-B554-A74B71B43631}" name="_x0009_גבולות שיעור החשיפה הצפויה" dataDxfId="57"/>
    <tableColumn id="9" xr3:uid="{45AF15FC-A111-41B8-89AC-F53799927A6B}" name="ריק במקור" dataDxfId="56"/>
    <tableColumn id="10" xr3:uid="{CE862116-7955-4F25-BC94-B29DD173C9F9}" name="_x0009_מדד ייחוס" dataDxfId="55"/>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CF131BE-31F9-4FAF-BC68-601190B1F238}" name="TitleRegion1.b143.k154.13" displayName="TitleRegion1.b143.k154.13" ref="B143:K154" totalsRowShown="0" headerRowBorderDxfId="53" tableBorderDxfId="54" totalsRowBorderDxfId="52">
  <autoFilter ref="B143:K154" xr:uid="{7EE4356B-E918-4250-AF06-212E4194CB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B3F3933-3BBA-4267-A100-B772E99A3D3F}" name="אפיק השקעה" dataDxfId="51"/>
    <tableColumn id="2" xr3:uid="{E69336E5-6BE0-4C30-A5B6-BB5A86E9003E}" name="מור חיסכון לכל ילד – סיכון מוגבר" dataDxfId="50" dataCellStyle="Percent"/>
    <tableColumn id="3" xr3:uid="{C277EEF2-C1B6-435A-8F68-C7358FC0DBFA}" name="ריק במקור" dataDxfId="49" dataCellStyle="Percent"/>
    <tableColumn id="4" xr3:uid="{B5EC8FE2-50FF-4CE5-822F-A14329EBCD84}" name="ריק במקור2" dataDxfId="48" dataCellStyle="Percent"/>
    <tableColumn id="5" xr3:uid="{D1BDA11D-5ACC-4BAB-BBB9-41A5CFB684BC}" name="_x0009_שיעור חשיפה צפוי לשנת 2024" dataDxfId="47" dataCellStyle="Percent"/>
    <tableColumn id="6" xr3:uid="{0455FCDF-7678-4C58-80F2-21F6DF8B46BF}" name="שיעור החשיפה צפוי מ30.01.24" dataDxfId="46" dataCellStyle="Percent"/>
    <tableColumn id="7" xr3:uid="{C25026F6-8CED-455E-BDF4-18A7C501A622}" name="_x0009_טווח סטייה" dataDxfId="45"/>
    <tableColumn id="8" xr3:uid="{E7FB0D46-B577-46B4-BEC2-C6E4F7F5040A}" name="_x0009_גבולות שיעור החשיפה הצפויה" dataDxfId="44"/>
    <tableColumn id="9" xr3:uid="{7E3CE56F-84A8-4663-A04D-407A4B92EC6A}" name="ריק במקור3" dataDxfId="43"/>
    <tableColumn id="10" xr3:uid="{DBC8814C-CD8E-4F8B-8D6B-5A2280E2A238}" name="_x0009_מדד ייחוס" dataDxfId="42"/>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CFA69B-2F3D-4377-8A9E-2582A57DC1C2}" name="TitleRegion1.b158.k163.14" displayName="TitleRegion1.b158.k163.14" ref="B158:K163" totalsRowShown="0" headerRowBorderDxfId="40" tableBorderDxfId="41" totalsRowBorderDxfId="39">
  <autoFilter ref="B158:K163" xr:uid="{E0FB99AE-187C-4FB8-BD4B-6BC91E7235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4F838F5-32BA-4FE1-BBC6-87B8B4DF8CA6}" name="אפיק השקעה" dataDxfId="38"/>
    <tableColumn id="2" xr3:uid="{ACD90F65-B9A2-4E9E-ADFA-B39EB7FD9CA8}" name="מור חיסכון לכל ילד – מסלול הלכה" dataDxfId="37" dataCellStyle="Percent"/>
    <tableColumn id="3" xr3:uid="{639FE8DF-DEE4-4E9C-9F69-F7D23A676632}" name="ריק במקור" dataDxfId="36" dataCellStyle="Percent"/>
    <tableColumn id="4" xr3:uid="{CE93D202-6712-4958-8159-BD2152A2C63D}" name="ריק במקור2" dataDxfId="35" dataCellStyle="Percent"/>
    <tableColumn id="5" xr3:uid="{FCFD3ADF-E48E-44E0-9758-843D61ADEF90}" name="_x0009_שיעור חשיפה צפוי לשנת 2024" dataDxfId="34" dataCellStyle="Percent"/>
    <tableColumn id="6" xr3:uid="{9846E748-29D7-4216-B045-1AB6F25503E9}" name="שיעור החשיפה צפוי 13.02.24" dataDxfId="33" dataCellStyle="Percent"/>
    <tableColumn id="7" xr3:uid="{6006295F-B1E4-4375-8D58-56F5B7A07FE1}" name="_x0009_טווח סטייה" dataDxfId="32"/>
    <tableColumn id="8" xr3:uid="{C533EF29-C939-433F-8A4C-908C253FD7F0}" name="_x0009_גבולות שיעור החשיפה הצפויה" dataDxfId="31"/>
    <tableColumn id="9" xr3:uid="{D29F718C-1BF0-429D-9D06-A059DB3797B5}" name="ריק במקור3" dataDxfId="30"/>
    <tableColumn id="10" xr3:uid="{EFB11BC6-4FDD-4B62-B83C-82E2BDC93643}" name="_x0009_מדד ייחוס" dataDxfId="29"/>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C9806E0-1B5F-4142-9003-2D8F94585C6E}" name="TitleRegion1.b168.k174.15" displayName="TitleRegion1.b168.k174.15" ref="B168:K174" totalsRowShown="0" headerRowBorderDxfId="27" tableBorderDxfId="28" totalsRowBorderDxfId="26">
  <autoFilter ref="B168:K174" xr:uid="{F425C33F-31EC-4F5B-AE5E-42DC7D0461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8C465EA-7096-42C8-8DDF-E960C759F057}" name="אפיק השקעה" dataDxfId="25"/>
    <tableColumn id="2" xr3:uid="{729A5A77-1D41-4D60-B041-DEB8CB652E38}" name="מור חיסכון לכל ילד – מסלול שריעה" dataDxfId="24" dataCellStyle="Percent"/>
    <tableColumn id="3" xr3:uid="{EA76A9E5-D732-46C2-A015-481F5DBFCD02}" name="ריק במקור" dataDxfId="23" dataCellStyle="Percent"/>
    <tableColumn id="4" xr3:uid="{084C3511-D50C-4436-96DA-CD3C2942D073}" name="ריק במקור2" dataDxfId="22" dataCellStyle="Percent"/>
    <tableColumn id="5" xr3:uid="{149303A1-3929-4A48-9A3A-B66BE79BA333}" name="_x0009_שיעור חשיפה צפוי לשנת 2024" dataDxfId="21" dataCellStyle="Percent"/>
    <tableColumn id="6" xr3:uid="{1674BFC5-7663-441E-B1F4-9DC167C7CE05}" name="שיעור החשיפה צפוי 26.03.24" dataDxfId="20" dataCellStyle="Percent"/>
    <tableColumn id="7" xr3:uid="{89477406-EAC2-4647-BC93-5A99668AE06D}" name="_x0009_טווח סטייה" dataDxfId="19"/>
    <tableColumn id="8" xr3:uid="{90377687-4930-417D-B07D-BF39580919D9}" name="_x0009_גבולות שיעור החשיפה הצפויה" dataDxfId="18"/>
    <tableColumn id="9" xr3:uid="{31B7AA46-E111-4837-835F-D625DB597449}" name="ריק במקור3" dataDxfId="17"/>
    <tableColumn id="10" xr3:uid="{E75D06EB-B87B-45CD-B92F-727A39C86FFF}"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558C58-8E79-48A0-A06F-58582B422B4C}" name="TitleRegion1.a26.i38.2" displayName="TitleRegion1.a26.i38.2" ref="A26:I38" totalsRowShown="0" headerRowDxfId="233" headerRowBorderDxfId="242" tableBorderDxfId="243">
  <autoFilter ref="A26:I38" xr:uid="{661CFFC0-87BE-4D59-AAC7-CBD22FC75B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FA56559-9E78-4997-827C-8DD04A0C0CC0}" name="אפיק השקעה " dataDxfId="241"/>
    <tableColumn id="2" xr3:uid="{41A175EC-6CCD-4908-9016-EE5139BF9AFE}" name="שיעור חשיפה צפוי לשנת 2023" dataDxfId="240"/>
    <tableColumn id="3" xr3:uid="{B823F4D0-FD75-4649-B2B2-4FA6990310FD}" name="שיעור חשיפה  22.11.2023 צפוי" dataDxfId="239"/>
    <tableColumn id="4" xr3:uid="{C77A7CEB-818B-4982-9A69-C3165758EEBF}" name="שיעור החשיפה בפועל 31.12.2023" dataDxfId="238"/>
    <tableColumn id="5" xr3:uid="{B3B739A2-A331-46FC-A9AC-453460557C52}" name="שיעור החשיפה צפוי 2024" dataDxfId="237"/>
    <tableColumn id="6" xr3:uid="{1B157A3A-B154-44E3-B09B-CB06A3CE70B1}" name="שיעור החשיפה צפוי 26.03.24" dataDxfId="236"/>
    <tableColumn id="7" xr3:uid="{64F20F62-B182-47AC-89AC-BDE77C6F2687}" name="טווח סטייה" dataDxfId="235"/>
    <tableColumn id="8" xr3:uid="{970376AB-200B-413A-A0A6-4C2AC1C675F7}" name="גבולות שיעור החשיפה הצפויה" dataDxfId="234"/>
    <tableColumn id="9" xr3:uid="{ECCE25A4-A9DC-411F-BB42-FEC26EC900C7}"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B4EFF61-90E6-4441-856D-5B3D801AAD2F}" name="TitleRegion1.a26.f38.1" displayName="TitleRegion1.a26.f38.1" ref="A26:F38" totalsRowShown="0" headerRowDxfId="8" headerRowBorderDxfId="14" tableBorderDxfId="15">
  <autoFilter ref="A26:F38" xr:uid="{96DE6C08-1155-430D-AF85-208A2A41B54B}">
    <filterColumn colId="0" hiddenButton="1"/>
    <filterColumn colId="1" hiddenButton="1"/>
    <filterColumn colId="2" hiddenButton="1"/>
    <filterColumn colId="3" hiddenButton="1"/>
    <filterColumn colId="4" hiddenButton="1"/>
    <filterColumn colId="5" hiddenButton="1"/>
  </autoFilter>
  <tableColumns count="6">
    <tableColumn id="1" xr3:uid="{F5D6EAC9-532A-4F90-8E74-B4C4130EF513}" name="אפיק השקעה " dataDxfId="13"/>
    <tableColumn id="2" xr3:uid="{6E67D75A-E779-49FA-9443-C386E17455E0}" name="שיעור החשיפה בפועל 31.12.2023" dataDxfId="12"/>
    <tableColumn id="3" xr3:uid="{DE3CE34B-A444-428F-8482-786C38AFB886}" name="שיעור החשיפה צפוי מ30.01.24" dataDxfId="11"/>
    <tableColumn id="4" xr3:uid="{2F4B0F18-0246-47DF-99F9-4FC23CECC5D0}" name="טווח סטייה" dataDxfId="10"/>
    <tableColumn id="5" xr3:uid="{49D8BC9C-22FE-424E-93A8-5CF0B54F36EA}" name="גבולות שיעור החשיפה הצפוייה" dataDxfId="9"/>
    <tableColumn id="6" xr3:uid="{A0713C54-BB41-42A7-A698-770FCBDE8A7A}"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169BF9E-D825-47B8-A6DA-54432ED1EA9E}" name="TitleRegion1.a50.f62.2" displayName="TitleRegion1.a50.f62.2" ref="A50:F62" totalsRowShown="0" headerRowDxfId="0" headerRowBorderDxfId="6" tableBorderDxfId="7">
  <autoFilter ref="A50:F62" xr:uid="{9C389E46-6D5F-4CB8-A933-1F9289A38CC7}">
    <filterColumn colId="0" hiddenButton="1"/>
    <filterColumn colId="1" hiddenButton="1"/>
    <filterColumn colId="2" hiddenButton="1"/>
    <filterColumn colId="3" hiddenButton="1"/>
    <filterColumn colId="4" hiddenButton="1"/>
    <filterColumn colId="5" hiddenButton="1"/>
  </autoFilter>
  <tableColumns count="6">
    <tableColumn id="1" xr3:uid="{F9E0A79B-B7C6-4B1C-9718-DDC675EB5649}" name="אפיק השקעה " dataDxfId="5"/>
    <tableColumn id="2" xr3:uid="{12DBE150-61C3-4B37-82EF-1B212E13DB5A}" name="שיעור החשיפה בפועל 31.12.2023" dataDxfId="4"/>
    <tableColumn id="3" xr3:uid="{07CD9C73-453C-47D9-9F0F-DB95DA31A724}" name="שיעור החשיפה צפוי מ30.01.24" dataDxfId="3"/>
    <tableColumn id="4" xr3:uid="{BD61B088-BAF2-4A7A-8ED9-D5951ACDD342}" name="טווח סטייה" dataDxfId="2"/>
    <tableColumn id="5" xr3:uid="{3A8AB68D-29BF-42B3-993E-A40A792689CE}" name="גבולות שיעור החשיפה הצפוייה" dataDxfId="1"/>
    <tableColumn id="6" xr3:uid="{DB9157A2-E84F-4D7E-A0EA-8A478544312D}"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BA193E-D136-454E-BEDD-57A55C77D78E}" name="TitleRegion1.a45.i57.3" displayName="TitleRegion1.a45.i57.3" ref="A45:I57" totalsRowShown="0" headerRowDxfId="222" headerRowBorderDxfId="231" tableBorderDxfId="232">
  <autoFilter ref="A45:I57" xr:uid="{6A2CE5F9-F05C-4024-BA70-A450EEAD30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EB58AEB-F71F-4D21-92FC-99F4AF0539F2}" name="אפיק השקעה " dataDxfId="230"/>
    <tableColumn id="2" xr3:uid="{C89D437A-01BD-4282-AA21-80D36A4A0349}" name="שיעור חשיפה צפוי לשנת 2023" dataDxfId="229"/>
    <tableColumn id="3" xr3:uid="{1D788D2D-FC0F-462A-AE40-2B5184F8F36C}" name="שיעור חשיפה  07.12.2023 צפוי" dataDxfId="228"/>
    <tableColumn id="4" xr3:uid="{F14380C2-8626-4C9F-8172-05BE9D485812}" name="שיעור החשיפה בפועל 31.12.2023" dataDxfId="227"/>
    <tableColumn id="5" xr3:uid="{6B316536-8667-4D28-BEB7-6D53736B5CDD}" name="שיעור החשיפה צפוי 2024" dataDxfId="226"/>
    <tableColumn id="6" xr3:uid="{1A8D43CD-3FFC-4568-A682-8B9C711A86E9}" name="שיעור החשיפה צפוי 26.03.24" dataDxfId="225"/>
    <tableColumn id="7" xr3:uid="{610BAE51-2C94-4F16-ABB7-D2031EC440F5}" name="טווח סטייה" dataDxfId="224"/>
    <tableColumn id="8" xr3:uid="{0C2F86F7-9F87-408C-B4F6-91A450AC1F6F}" name="גבולות שיעור החשיפה הצפויה" dataDxfId="223"/>
    <tableColumn id="9" xr3:uid="{874EC0FC-656E-44A2-B59B-BD4E0A9CB2F8}"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AD19A9-C9C5-4AAA-8DE3-5B548C1DAA29}" name="TitleRegion1.a64.i76.4" displayName="TitleRegion1.a64.i76.4" ref="A64:I76" totalsRowShown="0" headerRowDxfId="211" headerRowBorderDxfId="220" tableBorderDxfId="221">
  <autoFilter ref="A64:I76" xr:uid="{4FBDE73B-A9E5-49CE-B652-F9D0A02CB7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6A2D08A-283D-4C38-913F-BE2D7A9F75C9}" name="אפיק השקעה " dataDxfId="219"/>
    <tableColumn id="2" xr3:uid="{33457DC5-1C85-4462-9867-817AB088E1B2}" name="שיעור חשיפה צפוי לשנת 2023" dataDxfId="218"/>
    <tableColumn id="3" xr3:uid="{9D5D199D-9BFF-4F98-92AD-D1F89CD5D6B6}" name="שיעור חשיפה  22.11.2023 צפוי" dataDxfId="217"/>
    <tableColumn id="4" xr3:uid="{7A49796C-8D63-43F2-ADEC-BFCD72F10C5A}" name="שיעור החשיפה בפועל 31.12.2023" dataDxfId="216"/>
    <tableColumn id="5" xr3:uid="{2F106635-04DE-4F52-8599-C205FBD68004}" name="שיעור החשיפה צפוי 2024" dataDxfId="215"/>
    <tableColumn id="6" xr3:uid="{C4C64707-7081-47BB-9254-C8074F8E3BC7}" name="שיעור החשיפה צפוי 26.03.24" dataDxfId="214"/>
    <tableColumn id="7" xr3:uid="{96690E34-4966-4FFD-BD16-FE6C00E0B052}" name="טווח סטייה" dataDxfId="213"/>
    <tableColumn id="8" xr3:uid="{71B2D1AD-01E6-43CF-B173-A05A3B6D8E69}" name="גבולות שיעור החשיפה הצפויה" dataDxfId="212"/>
    <tableColumn id="9" xr3:uid="{28EBF3E0-5AC3-41FD-A098-54BC40A7CA4F}"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F65BB9-8319-4576-8AF7-06BF8F78CC85}" name="TitleRegion1.b5.k16.1" displayName="TitleRegion1.b5.k16.1" ref="B5:K16" totalsRowShown="0" headerRowBorderDxfId="209" tableBorderDxfId="210" totalsRowBorderDxfId="208">
  <autoFilter ref="B5:K16" xr:uid="{530C0038-E945-4F7E-856B-C0A4B072A17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28016C5-8194-4C2B-96C1-EFCA9D154E69}" name="אפיק השקעה" dataDxfId="207"/>
    <tableColumn id="2" xr3:uid="{B8767F13-02E6-4F9B-A2B1-78CF73EDCAFD}" name="אלפא מור תגמולים – מניות" dataDxfId="206" dataCellStyle="Percent"/>
    <tableColumn id="3" xr3:uid="{3AC44F18-DA9D-40A1-920A-584879B082ED}" name="מור השתלמות – מניות" dataDxfId="205" dataCellStyle="Percent"/>
    <tableColumn id="4" xr3:uid="{42001A72-2D9E-4F1C-88CE-7A21A9AD0C31}" name="מור קופת גמל להשקעה – מניות" dataDxfId="204" dataCellStyle="Percent"/>
    <tableColumn id="5" xr3:uid="{084B47B9-C2E0-40ED-8E03-420C68BB24D5}" name="_x0009_שיעור חשיפה צפוי לשנת 2024" dataDxfId="203" dataCellStyle="Percent"/>
    <tableColumn id="6" xr3:uid="{9B37935E-F6D8-4A51-A10E-7E6016444FC3}" name="שיעור החשיפה צפוי 26.03.24" dataDxfId="202" dataCellStyle="Percent"/>
    <tableColumn id="7" xr3:uid="{79AB4FEC-BEB1-47F2-9B8A-862CC24ED38F}" name="_x0009_טווח סטייה" dataDxfId="201"/>
    <tableColumn id="8" xr3:uid="{3603ADE2-6D29-4159-974A-BB909D9CA555}" name="_x0009_גבולות שיעור החשיפה הצפויה" dataDxfId="200"/>
    <tableColumn id="9" xr3:uid="{7F4DA8F5-CBD3-4E55-B91A-7B1B87595BD1}" name="ריק במקור" dataDxfId="199"/>
    <tableColumn id="10" xr3:uid="{3317F9FB-2A97-43C3-B062-AE8AD0E6A27D}" name="_x0009_מדד ייחוס" dataDxfId="198"/>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85A3A7-A1F7-4D65-AF1C-936A6E13742E}" name="TitleRegion1.b21.k32.2" displayName="TitleRegion1.b21.k32.2" ref="B21:K32" totalsRowShown="0" headerRowBorderDxfId="196" tableBorderDxfId="197" totalsRowBorderDxfId="195">
  <autoFilter ref="B21:K32" xr:uid="{2015EA94-38CF-4AF4-8FBD-2D41321DC4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186D57F-5D2B-4CF9-933E-4B572C7C4218}" name="אפיק השקעה" dataDxfId="194"/>
    <tableColumn id="2" xr3:uid="{38B32DF4-F0D4-48C7-8DCA-F6BFB0A3EFAE}" name="אלפא מור תגמולים - אג&quot;ח עד 25% במניות" dataDxfId="193" dataCellStyle="Percent"/>
    <tableColumn id="3" xr3:uid="{D091D9C1-8FD8-479E-9D20-A7E17B4799E1}" name="מור השתלמות - אג&quot;ח עד 25% במניות" dataDxfId="192" dataCellStyle="Percent"/>
    <tableColumn id="4" xr3:uid="{70B97565-654F-447C-8830-2AB447D3673F}" name="מור קופת גמל להשקעה- אג&quot;ח עד 25% במניות" dataDxfId="191" dataCellStyle="Percent"/>
    <tableColumn id="5" xr3:uid="{0980D111-756C-4015-8714-235020B560A8}" name="_x0009_שיעור חשיפה צפוי לשנת 2024" dataDxfId="190" dataCellStyle="Percent"/>
    <tableColumn id="6" xr3:uid="{A006BE67-FE66-4789-8891-921B57CA50F3}" name="שיעור החשיפה צפוי 26.03.24" dataDxfId="189" dataCellStyle="Percent"/>
    <tableColumn id="7" xr3:uid="{A923279F-A927-4E46-9134-3A7150764712}" name="_x0009_טווח סטייה" dataDxfId="188"/>
    <tableColumn id="8" xr3:uid="{D3BEF66C-9F7E-40CD-BB7C-BBC4046CC81C}" name="_x0009_גבולות שיעור החשיפה הצפויה" dataDxfId="187"/>
    <tableColumn id="9" xr3:uid="{E29D1DE4-765D-4133-A60E-DC291905C955}" name="ריק במקור" dataDxfId="186"/>
    <tableColumn id="10" xr3:uid="{649619E3-D05D-4C56-9C66-01C8B5CB4389}" name="_x0009_מדד ייחוס" dataDxfId="185"/>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B0BE5F1-04A6-41E6-A74E-436ED4842994}" name="TitleRegion1.b37.k43.3" displayName="TitleRegion1.b37.k43.3" ref="B37:K43" totalsRowShown="0" headerRowBorderDxfId="183" tableBorderDxfId="184" totalsRowBorderDxfId="182">
  <autoFilter ref="B37:K43" xr:uid="{3C38BDD0-7D07-4CBA-BF5D-AE1CFC0C4F3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741B94F-A09C-4913-8228-EE9A6F0798AB}" name="אפיק השקעה" dataDxfId="181"/>
    <tableColumn id="2" xr3:uid="{49BCD3DF-2C5F-4D15-9B1B-7C46B34F2024}" name="אלפא מור תגמולים - משולב סחיר" dataDxfId="180" dataCellStyle="Percent"/>
    <tableColumn id="3" xr3:uid="{A8EA1439-CDB2-4344-A878-CEB38D8409FD}" name="ריק במקור" dataDxfId="179" dataCellStyle="Percent"/>
    <tableColumn id="4" xr3:uid="{BE65FEA7-7400-4401-8AFF-2C68CC585C70}" name="ריק במקור2" dataDxfId="178" dataCellStyle="Percent"/>
    <tableColumn id="5" xr3:uid="{D05EEB04-936D-48F1-832F-EB79E41CD5F7}" name="_x0009_שיעור חשיפה צפוי לשנת 2024" dataDxfId="177" dataCellStyle="Percent"/>
    <tableColumn id="6" xr3:uid="{66898569-8D91-4A61-A6DB-6E3FF4850284}" name="שיעור החשיפה צפוי 26.03.24" dataDxfId="176" dataCellStyle="Percent"/>
    <tableColumn id="7" xr3:uid="{1C13630B-B307-46FA-BE75-C76FA30BBDD9}" name="_x0009_טווח סטייה" dataDxfId="175"/>
    <tableColumn id="8" xr3:uid="{257BC3AB-D17A-497F-A59B-5171878F0184}" name="_x0009_גבולות שיעור החשיפה הצפויה" dataDxfId="174"/>
    <tableColumn id="9" xr3:uid="{70893A1D-FFCE-41CB-BE7B-B296A6AC5319}" name="ריק במקור3" dataDxfId="173"/>
    <tableColumn id="10" xr3:uid="{8883C5B6-BC8B-474F-8787-EDFC304180DF}" name="_x0009_מדד ייחוס" dataDxfId="172"/>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12798F-238C-4B80-A918-B1DCF41D5EA2}" name="TitleRegion1.b47.k58.4" displayName="TitleRegion1.b47.k58.4" ref="B47:K58" totalsRowShown="0" headerRowBorderDxfId="170" tableBorderDxfId="171" totalsRowBorderDxfId="169">
  <autoFilter ref="B47:K58" xr:uid="{8C566AAE-DC9C-4867-B72A-84543EB051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C6F14FA-16B2-4BD8-87BF-4EFCDC94B8A7}" name="אפיק השקעה" dataDxfId="168"/>
    <tableColumn id="2" xr3:uid="{6FC5B2A5-9E33-46E1-984B-7F330E620556}" name="אלפא מור תגמולים - אג&quot;ח" dataDxfId="167" dataCellStyle="Percent"/>
    <tableColumn id="3" xr3:uid="{86987A46-115B-4A3F-A32B-6F6D46ECEEBD}" name="מור קרן השתלמות אג&quot;ח" dataDxfId="166" dataCellStyle="Percent"/>
    <tableColumn id="4" xr3:uid="{1CF33766-F4D5-44B1-8E50-AF6D9A1EADE3}" name="מור גמל להשקעה - אג&quot;ח" dataDxfId="165" dataCellStyle="Percent"/>
    <tableColumn id="5" xr3:uid="{9274790C-D2BC-4297-BDD0-4D0BA517BE50}" name="_x0009_שיעור חשיפה צפוי לשנת 2024" dataDxfId="164" dataCellStyle="Percent"/>
    <tableColumn id="6" xr3:uid="{1632C8D0-D7FD-41A6-9EF7-17FE739712FE}" name="שיעור החשיפה צפוי 26.03.24" dataDxfId="163" dataCellStyle="Percent"/>
    <tableColumn id="7" xr3:uid="{25B1E561-0997-4700-9465-3E2ACC137832}" name="_x0009_טווח סטייה" dataDxfId="162"/>
    <tableColumn id="8" xr3:uid="{3239EFA4-C806-4002-8346-D674B223997C}" name="_x0009_גבולות שיעור החשיפה הצפויה" dataDxfId="161"/>
    <tableColumn id="9" xr3:uid="{EEFB1CCB-84F2-4138-9D20-AA1BF1AF30B3}" name="ריק במקור" dataDxfId="160"/>
    <tableColumn id="10" xr3:uid="{B3966B3D-A3C2-4775-9B55-277A52804722}" name="_x0009_מדד ייחוס" dataDxfId="159"/>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E0693E-4F23-4446-9CD3-87BB409051C0}" name="TitleRegion1.b63.k69.5" displayName="TitleRegion1.b63.k69.5" ref="B63:K69" totalsRowShown="0" headerRowBorderDxfId="157" tableBorderDxfId="158" totalsRowBorderDxfId="156">
  <autoFilter ref="B63:K69" xr:uid="{B24D4393-9214-450A-9E84-1A0EC67111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38FA83C-30C6-4B4E-8BF9-EB439E627448}" name="אפיק השקעה" dataDxfId="155"/>
    <tableColumn id="2" xr3:uid="{8937AEE9-3470-4F93-BE5A-B3486475339E}" name="אלפא מור תגמולים – מניות תל אביב 35" dataDxfId="154" dataCellStyle="Percent"/>
    <tableColumn id="3" xr3:uid="{86663C84-4F53-4BD0-8F08-EB07740D2506}" name="מור השתלמות – מניות תל אביב 35" dataDxfId="153" dataCellStyle="Percent"/>
    <tableColumn id="4" xr3:uid="{8140EEF3-5B93-42EF-8DD7-4A06E4A3892D}" name="מור קופת גמל להשקעה – מניות תל אביב 35" dataDxfId="152" dataCellStyle="Percent"/>
    <tableColumn id="5" xr3:uid="{D186F4A1-DA2B-47B9-8C8C-CFEECD8DC757}" name="_x0009_שיעור חשיפה צפוי לשנת 2024" dataDxfId="151" dataCellStyle="Percent"/>
    <tableColumn id="6" xr3:uid="{A472FA6E-9712-47C5-9DD1-8C9BCDE4B4AD}" name="שיעור החשיפה צפוי 26.03.24" dataDxfId="150" dataCellStyle="Percent"/>
    <tableColumn id="7" xr3:uid="{DBFE303C-EA23-452A-A4FA-C5F34B1B3E5A}" name="_x0009_טווח סטייה" dataDxfId="149"/>
    <tableColumn id="8" xr3:uid="{37BA743A-838C-4225-8BB0-E174F66FF323}" name="_x0009_גבולות שיעור החשיפה הצפויה" dataDxfId="148"/>
    <tableColumn id="9" xr3:uid="{E34FD1CB-237D-4727-B25B-D9BCED5BF4C9}" name="ריק במקור" dataDxfId="147"/>
    <tableColumn id="10" xr3:uid="{2F9A0903-4015-442C-BC3C-5BA85ACB8920}" name="_x0009_מדד ייחוס" dataDxfId="14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D1" sqref="D1:XFD1048576"/>
    </sheetView>
  </sheetViews>
  <sheetFormatPr defaultColWidth="0" defaultRowHeight="14.25" zeroHeight="1" x14ac:dyDescent="0.2"/>
  <cols>
    <col min="1" max="1" width="10.75" style="2" bestFit="1" customWidth="1"/>
    <col min="2" max="2" width="74.62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8" t="s">
        <v>17</v>
      </c>
      <c r="B7" s="168"/>
    </row>
    <row r="8" spans="1:2" x14ac:dyDescent="0.2">
      <c r="A8" s="23"/>
      <c r="B8" s="23"/>
    </row>
    <row r="9" spans="1:2" x14ac:dyDescent="0.2">
      <c r="A9" s="169" t="s">
        <v>16</v>
      </c>
      <c r="B9" s="169"/>
    </row>
    <row r="10" spans="1:2" x14ac:dyDescent="0.2">
      <c r="A10" s="23"/>
      <c r="B10" s="23"/>
    </row>
    <row r="11" spans="1:2" x14ac:dyDescent="0.2">
      <c r="A11" s="168" t="s">
        <v>18</v>
      </c>
      <c r="B11" s="168"/>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70" t="s">
        <v>94</v>
      </c>
      <c r="B3" s="170"/>
      <c r="C3" s="170"/>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71" t="s">
        <v>55</v>
      </c>
      <c r="B20" s="171"/>
      <c r="C20" s="171"/>
      <c r="D20" s="171"/>
    </row>
    <row r="21" spans="1:13" ht="14.25" customHeight="1" x14ac:dyDescent="0.2">
      <c r="A21" s="172" t="s">
        <v>56</v>
      </c>
      <c r="B21" s="172"/>
      <c r="C21" s="172"/>
      <c r="D21" s="172"/>
    </row>
    <row r="22" spans="1:13" x14ac:dyDescent="0.2">
      <c r="A22" s="172"/>
      <c r="B22" s="172"/>
      <c r="C22" s="172"/>
      <c r="D22" s="172"/>
    </row>
    <row r="23" spans="1:13" x14ac:dyDescent="0.2">
      <c r="A23" s="172"/>
      <c r="B23" s="172"/>
      <c r="C23" s="172"/>
      <c r="D23" s="172"/>
    </row>
    <row r="24" spans="1:13" x14ac:dyDescent="0.2">
      <c r="A24" s="172"/>
      <c r="B24" s="172"/>
      <c r="C24" s="172"/>
      <c r="D24" s="172"/>
    </row>
    <row r="25" spans="1:13" x14ac:dyDescent="0.2">
      <c r="A25" s="172"/>
      <c r="B25" s="172"/>
      <c r="C25" s="172"/>
      <c r="D25" s="172"/>
    </row>
    <row r="26" spans="1:13" x14ac:dyDescent="0.2">
      <c r="A26" s="172"/>
      <c r="B26" s="172"/>
      <c r="C26" s="172"/>
      <c r="D26" s="172"/>
    </row>
    <row r="27" spans="1:13" x14ac:dyDescent="0.2">
      <c r="A27" s="172"/>
      <c r="B27" s="172"/>
      <c r="C27" s="172"/>
      <c r="D27" s="172"/>
    </row>
    <row r="28" spans="1:13" x14ac:dyDescent="0.2">
      <c r="A28" s="172"/>
      <c r="B28" s="172"/>
      <c r="C28" s="172"/>
      <c r="D28" s="172"/>
    </row>
    <row r="29" spans="1:13" x14ac:dyDescent="0.2">
      <c r="A29" s="172"/>
      <c r="B29" s="172"/>
      <c r="C29" s="172"/>
      <c r="D29" s="172"/>
    </row>
    <row r="30" spans="1:13" x14ac:dyDescent="0.2">
      <c r="A30" s="172"/>
      <c r="B30" s="172"/>
      <c r="C30" s="172"/>
      <c r="D30" s="172"/>
    </row>
    <row r="31" spans="1:13" x14ac:dyDescent="0.2">
      <c r="A31" s="172"/>
      <c r="B31" s="172"/>
      <c r="C31" s="172"/>
      <c r="D31" s="172"/>
    </row>
    <row r="32" spans="1:13" x14ac:dyDescent="0.2">
      <c r="A32" s="172"/>
      <c r="B32" s="172"/>
      <c r="C32" s="172"/>
      <c r="D32" s="172"/>
    </row>
    <row r="33" spans="1:4" x14ac:dyDescent="0.2">
      <c r="A33" s="172"/>
      <c r="B33" s="172"/>
      <c r="C33" s="172"/>
      <c r="D33" s="172"/>
    </row>
    <row r="34" spans="1:4" x14ac:dyDescent="0.2">
      <c r="A34" s="172"/>
      <c r="B34" s="172"/>
      <c r="C34" s="172"/>
      <c r="D34" s="172"/>
    </row>
    <row r="35" spans="1:4" x14ac:dyDescent="0.2">
      <c r="A35" s="172"/>
      <c r="B35" s="172"/>
      <c r="C35" s="172"/>
      <c r="D35" s="172"/>
    </row>
    <row r="36" spans="1:4" x14ac:dyDescent="0.2">
      <c r="A36" s="172"/>
      <c r="B36" s="172"/>
      <c r="C36" s="172"/>
      <c r="D36" s="172"/>
    </row>
    <row r="37" spans="1:4" x14ac:dyDescent="0.2">
      <c r="A37" s="172"/>
      <c r="B37" s="172"/>
      <c r="C37" s="172"/>
      <c r="D37" s="172"/>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L1" sqref="L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3" t="s">
        <v>156</v>
      </c>
      <c r="B3" s="173"/>
      <c r="C3" s="173"/>
      <c r="D3" s="173"/>
      <c r="E3" s="173"/>
      <c r="F3" s="173"/>
      <c r="G3" s="173"/>
      <c r="H3" s="173"/>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8" t="s">
        <v>2</v>
      </c>
      <c r="B8" s="209" t="s">
        <v>93</v>
      </c>
      <c r="C8" s="209" t="s">
        <v>154</v>
      </c>
      <c r="D8" s="210" t="s">
        <v>226</v>
      </c>
      <c r="E8" s="210" t="s">
        <v>157</v>
      </c>
      <c r="F8" s="210" t="s">
        <v>234</v>
      </c>
      <c r="G8" s="209" t="s">
        <v>3</v>
      </c>
      <c r="H8" s="209" t="s">
        <v>86</v>
      </c>
      <c r="I8" s="211" t="s">
        <v>4</v>
      </c>
    </row>
    <row r="9" spans="1:17" ht="30.75" customHeight="1" x14ac:dyDescent="0.2">
      <c r="A9" s="203" t="s">
        <v>5</v>
      </c>
      <c r="B9" s="162">
        <v>0.28000000000000003</v>
      </c>
      <c r="C9" s="164">
        <v>0.3</v>
      </c>
      <c r="D9" s="164">
        <v>0.23100000000000001</v>
      </c>
      <c r="E9" s="164">
        <v>0.25</v>
      </c>
      <c r="F9" s="164">
        <v>0.25</v>
      </c>
      <c r="G9" s="56" t="s">
        <v>6</v>
      </c>
      <c r="H9" s="58" t="s">
        <v>153</v>
      </c>
      <c r="I9" s="206" t="s">
        <v>73</v>
      </c>
    </row>
    <row r="10" spans="1:17" ht="28.5" customHeight="1" x14ac:dyDescent="0.2">
      <c r="A10" s="203" t="s">
        <v>7</v>
      </c>
      <c r="B10" s="98">
        <v>0.2</v>
      </c>
      <c r="C10" s="164">
        <v>0.2</v>
      </c>
      <c r="D10" s="164">
        <v>0.17660000000000001</v>
      </c>
      <c r="E10" s="164">
        <v>0.2</v>
      </c>
      <c r="F10" s="164">
        <v>0.2</v>
      </c>
      <c r="G10" s="56" t="s">
        <v>8</v>
      </c>
      <c r="H10" s="58" t="s">
        <v>15</v>
      </c>
      <c r="I10" s="206" t="s">
        <v>74</v>
      </c>
      <c r="N10" s="8"/>
      <c r="O10" s="9"/>
      <c r="Q10" s="9"/>
    </row>
    <row r="11" spans="1:17" ht="18.75" customHeight="1" x14ac:dyDescent="0.2">
      <c r="A11" s="203" t="s">
        <v>9</v>
      </c>
      <c r="B11" s="162">
        <v>0.56999999999999995</v>
      </c>
      <c r="C11" s="160">
        <v>0.56999999999999995</v>
      </c>
      <c r="D11" s="163">
        <v>0.59240000000000004</v>
      </c>
      <c r="E11" s="160">
        <v>0.59499999999999997</v>
      </c>
      <c r="F11" s="160">
        <v>0.59499999999999997</v>
      </c>
      <c r="G11" s="56" t="s">
        <v>8</v>
      </c>
      <c r="H11" s="58" t="s">
        <v>90</v>
      </c>
      <c r="I11" s="206" t="s">
        <v>75</v>
      </c>
    </row>
    <row r="12" spans="1:17" ht="30.75" customHeight="1" x14ac:dyDescent="0.2">
      <c r="A12" s="203" t="s">
        <v>60</v>
      </c>
      <c r="B12" s="218" t="s">
        <v>236</v>
      </c>
      <c r="C12" s="219" t="s">
        <v>236</v>
      </c>
      <c r="D12" s="220" t="s">
        <v>236</v>
      </c>
      <c r="E12" s="219" t="s">
        <v>236</v>
      </c>
      <c r="F12" s="219" t="s">
        <v>236</v>
      </c>
      <c r="G12" s="221" t="s">
        <v>236</v>
      </c>
      <c r="H12" s="218" t="s">
        <v>236</v>
      </c>
      <c r="I12" s="222" t="s">
        <v>236</v>
      </c>
      <c r="L12" s="43"/>
      <c r="O12" s="9"/>
      <c r="P12" s="9"/>
      <c r="Q12" s="9"/>
    </row>
    <row r="13" spans="1:17" ht="36" customHeight="1" x14ac:dyDescent="0.2">
      <c r="A13" s="204" t="s">
        <v>67</v>
      </c>
      <c r="B13" s="91">
        <v>0.05</v>
      </c>
      <c r="C13" s="164">
        <v>0.05</v>
      </c>
      <c r="D13" s="164">
        <v>9.2600000000000002E-2</v>
      </c>
      <c r="E13" s="164">
        <v>0.05</v>
      </c>
      <c r="F13" s="164">
        <v>0.05</v>
      </c>
      <c r="G13" s="59" t="s">
        <v>6</v>
      </c>
      <c r="H13" s="57" t="s">
        <v>72</v>
      </c>
      <c r="I13" s="206" t="s">
        <v>76</v>
      </c>
      <c r="L13" s="43"/>
      <c r="O13" s="9"/>
      <c r="P13" s="9"/>
      <c r="Q13" s="9"/>
    </row>
    <row r="14" spans="1:17" ht="29.25" customHeight="1" x14ac:dyDescent="0.2">
      <c r="A14" s="204" t="s">
        <v>68</v>
      </c>
      <c r="B14" s="62">
        <v>7.0000000000000007E-2</v>
      </c>
      <c r="C14" s="164">
        <v>7.0000000000000007E-2</v>
      </c>
      <c r="D14" s="164">
        <v>4.3659999999999997E-2</v>
      </c>
      <c r="E14" s="164">
        <v>7.0000000000000007E-2</v>
      </c>
      <c r="F14" s="164">
        <v>7.0000000000000007E-2</v>
      </c>
      <c r="G14" s="59" t="s">
        <v>6</v>
      </c>
      <c r="H14" s="57" t="s">
        <v>106</v>
      </c>
      <c r="I14" s="206" t="s">
        <v>77</v>
      </c>
      <c r="O14" s="9"/>
      <c r="P14" s="9"/>
      <c r="Q14" s="9"/>
    </row>
    <row r="15" spans="1:17" ht="27.75" customHeight="1" x14ac:dyDescent="0.2">
      <c r="A15" s="204" t="s">
        <v>69</v>
      </c>
      <c r="B15" s="91">
        <v>0.05</v>
      </c>
      <c r="C15" s="164">
        <v>0.05</v>
      </c>
      <c r="D15" s="164">
        <v>6.7999999999999996E-3</v>
      </c>
      <c r="E15" s="164">
        <v>0.05</v>
      </c>
      <c r="F15" s="164">
        <v>0.05</v>
      </c>
      <c r="G15" s="59" t="s">
        <v>6</v>
      </c>
      <c r="H15" s="57" t="s">
        <v>72</v>
      </c>
      <c r="I15" s="206" t="s">
        <v>78</v>
      </c>
      <c r="O15" s="9"/>
      <c r="P15" s="9"/>
      <c r="Q15" s="9"/>
    </row>
    <row r="16" spans="1:17" ht="23.25" customHeight="1" x14ac:dyDescent="0.2">
      <c r="A16" s="204" t="s">
        <v>107</v>
      </c>
      <c r="B16" s="91">
        <v>0.05</v>
      </c>
      <c r="C16" s="164">
        <v>0.05</v>
      </c>
      <c r="D16" s="164">
        <v>2.1299999999999999E-2</v>
      </c>
      <c r="E16" s="164">
        <v>0.05</v>
      </c>
      <c r="F16" s="164">
        <v>0.05</v>
      </c>
      <c r="G16" s="59" t="s">
        <v>6</v>
      </c>
      <c r="H16" s="57" t="s">
        <v>72</v>
      </c>
      <c r="I16" s="206" t="s">
        <v>78</v>
      </c>
    </row>
    <row r="17" spans="1:17" ht="21.75" customHeight="1" x14ac:dyDescent="0.2">
      <c r="A17" s="204" t="s">
        <v>70</v>
      </c>
      <c r="B17" s="91">
        <v>0.15</v>
      </c>
      <c r="C17" s="164">
        <v>0.13500000000000001</v>
      </c>
      <c r="D17" s="164">
        <v>0.1711</v>
      </c>
      <c r="E17" s="164">
        <v>0.15</v>
      </c>
      <c r="F17" s="164">
        <v>0.15</v>
      </c>
      <c r="G17" s="56" t="s">
        <v>6</v>
      </c>
      <c r="H17" s="57" t="s">
        <v>126</v>
      </c>
      <c r="I17" s="207" t="s">
        <v>78</v>
      </c>
    </row>
    <row r="18" spans="1:17" ht="22.5" customHeight="1" x14ac:dyDescent="0.2">
      <c r="A18" s="204" t="s">
        <v>71</v>
      </c>
      <c r="B18" s="91">
        <v>0.05</v>
      </c>
      <c r="C18" s="164">
        <v>0.05</v>
      </c>
      <c r="D18" s="164">
        <v>4.5600000000000002E-2</v>
      </c>
      <c r="E18" s="164">
        <v>0.05</v>
      </c>
      <c r="F18" s="164">
        <v>0.05</v>
      </c>
      <c r="G18" s="56" t="s">
        <v>6</v>
      </c>
      <c r="H18" s="60" t="s">
        <v>72</v>
      </c>
      <c r="I18" s="223" t="s">
        <v>236</v>
      </c>
      <c r="P18" s="10"/>
      <c r="Q18" s="9"/>
    </row>
    <row r="19" spans="1:17" ht="21" customHeight="1" x14ac:dyDescent="0.2">
      <c r="A19" s="205" t="s">
        <v>10</v>
      </c>
      <c r="B19" s="91">
        <f>SUM(B9:B18)</f>
        <v>1.4700000000000002</v>
      </c>
      <c r="C19" s="80">
        <f>SUM(C9:C18)</f>
        <v>1.4750000000000001</v>
      </c>
      <c r="D19" s="80">
        <f>SUM(D9:D18)</f>
        <v>1.3810600000000002</v>
      </c>
      <c r="E19" s="80">
        <f>SUM(E9:E18)</f>
        <v>1.4650000000000001</v>
      </c>
      <c r="F19" s="80">
        <f>SUM(F9:F18)</f>
        <v>1.4650000000000001</v>
      </c>
      <c r="G19" s="224" t="s">
        <v>236</v>
      </c>
      <c r="H19" s="224" t="s">
        <v>236</v>
      </c>
      <c r="I19" s="225" t="s">
        <v>236</v>
      </c>
    </row>
    <row r="20" spans="1:17" ht="21" customHeight="1" x14ac:dyDescent="0.2">
      <c r="A20" s="212" t="s">
        <v>11</v>
      </c>
      <c r="B20" s="213">
        <v>0.2</v>
      </c>
      <c r="C20" s="214">
        <v>0.22</v>
      </c>
      <c r="D20" s="214">
        <v>0.27010000000000001</v>
      </c>
      <c r="E20" s="214">
        <v>0.22</v>
      </c>
      <c r="F20" s="214">
        <v>0.22</v>
      </c>
      <c r="G20" s="215" t="s">
        <v>8</v>
      </c>
      <c r="H20" s="216" t="s">
        <v>123</v>
      </c>
      <c r="I20" s="217" t="s">
        <v>79</v>
      </c>
    </row>
    <row r="21" spans="1:17" ht="28.5" hidden="1" x14ac:dyDescent="0.2">
      <c r="A21" s="55" t="s">
        <v>112</v>
      </c>
      <c r="B21" s="174">
        <v>2.8E-3</v>
      </c>
      <c r="C21" s="175"/>
      <c r="D21" s="175"/>
      <c r="E21" s="175"/>
      <c r="F21" s="175"/>
      <c r="G21" s="175"/>
      <c r="H21" s="175"/>
    </row>
    <row r="22" spans="1:17" ht="28.5" x14ac:dyDescent="0.2">
      <c r="A22" s="55" t="s">
        <v>228</v>
      </c>
      <c r="B22" s="154"/>
      <c r="C22" s="155"/>
      <c r="D22" s="154">
        <v>2.3999999999999998E-3</v>
      </c>
      <c r="E22" s="155"/>
      <c r="F22" s="155"/>
      <c r="G22" s="155"/>
      <c r="H22" s="155"/>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8" t="s">
        <v>2</v>
      </c>
      <c r="B26" s="209" t="s">
        <v>93</v>
      </c>
      <c r="C26" s="209" t="s">
        <v>154</v>
      </c>
      <c r="D26" s="210" t="s">
        <v>226</v>
      </c>
      <c r="E26" s="210" t="s">
        <v>157</v>
      </c>
      <c r="F26" s="210" t="s">
        <v>234</v>
      </c>
      <c r="G26" s="209" t="s">
        <v>3</v>
      </c>
      <c r="H26" s="209" t="s">
        <v>86</v>
      </c>
      <c r="I26" s="211" t="s">
        <v>4</v>
      </c>
      <c r="J26" s="112"/>
      <c r="L26" s="42"/>
    </row>
    <row r="27" spans="1:17" ht="23.25" customHeight="1" x14ac:dyDescent="0.2">
      <c r="A27" s="203" t="s">
        <v>5</v>
      </c>
      <c r="B27" s="162">
        <v>0.2</v>
      </c>
      <c r="C27" s="164">
        <v>0.28999999999999998</v>
      </c>
      <c r="D27" s="61">
        <v>0.2031</v>
      </c>
      <c r="E27" s="164">
        <v>0.24</v>
      </c>
      <c r="F27" s="164">
        <v>0.24</v>
      </c>
      <c r="G27" s="56" t="s">
        <v>6</v>
      </c>
      <c r="H27" s="58" t="s">
        <v>159</v>
      </c>
      <c r="I27" s="206" t="s">
        <v>73</v>
      </c>
      <c r="J27" s="113"/>
      <c r="K27" s="114"/>
      <c r="L27" s="44"/>
    </row>
    <row r="28" spans="1:17" ht="15.75" customHeight="1" x14ac:dyDescent="0.2">
      <c r="A28" s="203" t="s">
        <v>7</v>
      </c>
      <c r="B28" s="162">
        <v>0.21</v>
      </c>
      <c r="C28" s="164">
        <v>0.23</v>
      </c>
      <c r="D28" s="61">
        <v>0.2586</v>
      </c>
      <c r="E28" s="164">
        <v>0.23</v>
      </c>
      <c r="F28" s="164">
        <v>0.23</v>
      </c>
      <c r="G28" s="56" t="s">
        <v>8</v>
      </c>
      <c r="H28" s="58" t="s">
        <v>147</v>
      </c>
      <c r="I28" s="206" t="s">
        <v>74</v>
      </c>
      <c r="L28" s="42"/>
    </row>
    <row r="29" spans="1:17" ht="31.5" customHeight="1" x14ac:dyDescent="0.2">
      <c r="A29" s="203" t="s">
        <v>9</v>
      </c>
      <c r="B29" s="164">
        <v>0.46</v>
      </c>
      <c r="C29" s="164">
        <v>0.46</v>
      </c>
      <c r="D29" s="164">
        <v>0.4516</v>
      </c>
      <c r="E29" s="160">
        <v>0.46</v>
      </c>
      <c r="F29" s="160">
        <v>0.46</v>
      </c>
      <c r="G29" s="56" t="s">
        <v>8</v>
      </c>
      <c r="H29" s="58" t="s">
        <v>91</v>
      </c>
      <c r="I29" s="206" t="s">
        <v>75</v>
      </c>
      <c r="L29" s="42"/>
    </row>
    <row r="30" spans="1:17" ht="73.5" customHeight="1" x14ac:dyDescent="0.2">
      <c r="A30" s="203" t="s">
        <v>60</v>
      </c>
      <c r="B30" s="218" t="s">
        <v>236</v>
      </c>
      <c r="C30" s="218" t="s">
        <v>236</v>
      </c>
      <c r="D30" s="218" t="s">
        <v>236</v>
      </c>
      <c r="E30" s="219" t="s">
        <v>236</v>
      </c>
      <c r="F30" s="219" t="s">
        <v>236</v>
      </c>
      <c r="G30" s="221" t="s">
        <v>236</v>
      </c>
      <c r="H30" s="218" t="s">
        <v>236</v>
      </c>
      <c r="I30" s="222" t="s">
        <v>236</v>
      </c>
      <c r="L30" s="42"/>
    </row>
    <row r="31" spans="1:17" ht="26.25" customHeight="1" x14ac:dyDescent="0.2">
      <c r="A31" s="204" t="s">
        <v>67</v>
      </c>
      <c r="B31" s="91">
        <v>0.05</v>
      </c>
      <c r="C31" s="164">
        <v>0.1</v>
      </c>
      <c r="D31" s="61">
        <v>0.1003</v>
      </c>
      <c r="E31" s="164">
        <v>0.1</v>
      </c>
      <c r="F31" s="164">
        <v>0.1</v>
      </c>
      <c r="G31" s="59" t="s">
        <v>6</v>
      </c>
      <c r="H31" s="57" t="s">
        <v>109</v>
      </c>
      <c r="I31" s="206" t="s">
        <v>76</v>
      </c>
      <c r="L31" s="42"/>
    </row>
    <row r="32" spans="1:17" ht="24" customHeight="1" x14ac:dyDescent="0.2">
      <c r="A32" s="204" t="s">
        <v>68</v>
      </c>
      <c r="B32" s="62">
        <v>7.0000000000000007E-2</v>
      </c>
      <c r="C32" s="164">
        <v>7.0000000000000007E-2</v>
      </c>
      <c r="D32" s="61">
        <v>4.9399999999999999E-2</v>
      </c>
      <c r="E32" s="164">
        <v>7.0000000000000007E-2</v>
      </c>
      <c r="F32" s="164">
        <v>7.0000000000000007E-2</v>
      </c>
      <c r="G32" s="59" t="s">
        <v>6</v>
      </c>
      <c r="H32" s="57" t="s">
        <v>106</v>
      </c>
      <c r="I32" s="206" t="s">
        <v>77</v>
      </c>
      <c r="L32" s="42"/>
    </row>
    <row r="33" spans="1:12" ht="24" customHeight="1" x14ac:dyDescent="0.2">
      <c r="A33" s="204" t="s">
        <v>69</v>
      </c>
      <c r="B33" s="91">
        <v>0.05</v>
      </c>
      <c r="C33" s="164">
        <v>0.05</v>
      </c>
      <c r="D33" s="61">
        <v>3.8800000000000001E-2</v>
      </c>
      <c r="E33" s="164">
        <v>0.05</v>
      </c>
      <c r="F33" s="164">
        <v>0.05</v>
      </c>
      <c r="G33" s="59" t="s">
        <v>6</v>
      </c>
      <c r="H33" s="57" t="s">
        <v>72</v>
      </c>
      <c r="I33" s="206" t="s">
        <v>78</v>
      </c>
      <c r="L33" s="42"/>
    </row>
    <row r="34" spans="1:12" ht="24" customHeight="1" x14ac:dyDescent="0.2">
      <c r="A34" s="204" t="s">
        <v>107</v>
      </c>
      <c r="B34" s="91">
        <v>0.05</v>
      </c>
      <c r="C34" s="164">
        <v>0.05</v>
      </c>
      <c r="D34" s="61">
        <v>2.23E-2</v>
      </c>
      <c r="E34" s="164">
        <v>0.05</v>
      </c>
      <c r="F34" s="164">
        <v>0.05</v>
      </c>
      <c r="G34" s="59" t="s">
        <v>6</v>
      </c>
      <c r="H34" s="57" t="s">
        <v>72</v>
      </c>
      <c r="I34" s="206" t="s">
        <v>78</v>
      </c>
      <c r="L34" s="42"/>
    </row>
    <row r="35" spans="1:12" ht="21" customHeight="1" x14ac:dyDescent="0.2">
      <c r="A35" s="204" t="s">
        <v>70</v>
      </c>
      <c r="B35" s="91">
        <v>0.15</v>
      </c>
      <c r="C35" s="164">
        <v>0.13500000000000001</v>
      </c>
      <c r="D35" s="61">
        <v>0.13700000000000001</v>
      </c>
      <c r="E35" s="164">
        <v>0.15</v>
      </c>
      <c r="F35" s="164">
        <v>0.15</v>
      </c>
      <c r="G35" s="56" t="s">
        <v>6</v>
      </c>
      <c r="H35" s="57" t="s">
        <v>126</v>
      </c>
      <c r="I35" s="207" t="s">
        <v>78</v>
      </c>
      <c r="L35" s="42"/>
    </row>
    <row r="36" spans="1:12" ht="21" customHeight="1" x14ac:dyDescent="0.2">
      <c r="A36" s="204" t="s">
        <v>71</v>
      </c>
      <c r="B36" s="91">
        <v>0.05</v>
      </c>
      <c r="C36" s="164">
        <v>0.05</v>
      </c>
      <c r="D36" s="61">
        <v>5.6000000000000001E-2</v>
      </c>
      <c r="E36" s="164">
        <v>0.05</v>
      </c>
      <c r="F36" s="164">
        <v>0.05</v>
      </c>
      <c r="G36" s="56" t="s">
        <v>6</v>
      </c>
      <c r="H36" s="60" t="s">
        <v>72</v>
      </c>
      <c r="I36" s="223" t="s">
        <v>236</v>
      </c>
      <c r="L36" s="42"/>
    </row>
    <row r="37" spans="1:12" ht="22.5" customHeight="1" x14ac:dyDescent="0.2">
      <c r="A37" s="205" t="s">
        <v>10</v>
      </c>
      <c r="B37" s="91">
        <f>SUM(B27:B36)</f>
        <v>1.2900000000000003</v>
      </c>
      <c r="C37" s="80">
        <f>SUM(C27:C36)</f>
        <v>1.4350000000000003</v>
      </c>
      <c r="D37" s="80">
        <f>SUM(D27:D36)</f>
        <v>1.3171000000000002</v>
      </c>
      <c r="E37" s="80">
        <f>SUM(E27:E36)</f>
        <v>1.4000000000000001</v>
      </c>
      <c r="F37" s="80">
        <f>SUM(F27:F36)</f>
        <v>1.4000000000000001</v>
      </c>
      <c r="G37" s="224" t="s">
        <v>236</v>
      </c>
      <c r="H37" s="224" t="s">
        <v>236</v>
      </c>
      <c r="I37" s="225" t="s">
        <v>236</v>
      </c>
    </row>
    <row r="38" spans="1:12" x14ac:dyDescent="0.2">
      <c r="A38" s="212" t="s">
        <v>11</v>
      </c>
      <c r="B38" s="213">
        <v>0.2</v>
      </c>
      <c r="C38" s="214">
        <v>0.22</v>
      </c>
      <c r="D38" s="214">
        <v>0.25330000000000003</v>
      </c>
      <c r="E38" s="214">
        <v>0.22</v>
      </c>
      <c r="F38" s="214">
        <v>0.22</v>
      </c>
      <c r="G38" s="215" t="s">
        <v>8</v>
      </c>
      <c r="H38" s="216" t="s">
        <v>123</v>
      </c>
      <c r="I38" s="217" t="s">
        <v>79</v>
      </c>
    </row>
    <row r="39" spans="1:12" ht="28.5" hidden="1" x14ac:dyDescent="0.2">
      <c r="A39" s="55" t="s">
        <v>112</v>
      </c>
      <c r="B39" s="174" t="s">
        <v>114</v>
      </c>
      <c r="C39" s="175"/>
      <c r="D39" s="175"/>
      <c r="E39" s="175"/>
      <c r="F39" s="175"/>
      <c r="G39" s="175"/>
      <c r="H39" s="175"/>
      <c r="I39" s="34"/>
    </row>
    <row r="40" spans="1:12" ht="28.5" x14ac:dyDescent="0.2">
      <c r="A40" s="55" t="s">
        <v>228</v>
      </c>
      <c r="B40" s="154"/>
      <c r="C40" s="155"/>
      <c r="D40" s="155" t="s">
        <v>229</v>
      </c>
      <c r="E40" s="155"/>
      <c r="F40" s="155"/>
      <c r="G40" s="155"/>
      <c r="H40" s="155"/>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8" t="s">
        <v>2</v>
      </c>
      <c r="B45" s="209" t="s">
        <v>93</v>
      </c>
      <c r="C45" s="209" t="s">
        <v>155</v>
      </c>
      <c r="D45" s="210" t="s">
        <v>226</v>
      </c>
      <c r="E45" s="210" t="s">
        <v>157</v>
      </c>
      <c r="F45" s="210" t="s">
        <v>234</v>
      </c>
      <c r="G45" s="209" t="s">
        <v>3</v>
      </c>
      <c r="H45" s="209" t="s">
        <v>86</v>
      </c>
      <c r="I45" s="211" t="s">
        <v>4</v>
      </c>
    </row>
    <row r="46" spans="1:12" ht="27.75" customHeight="1" x14ac:dyDescent="0.2">
      <c r="A46" s="203" t="s">
        <v>5</v>
      </c>
      <c r="B46" s="162">
        <v>0.23</v>
      </c>
      <c r="C46" s="164">
        <v>0.25</v>
      </c>
      <c r="D46" s="61">
        <v>0.22969999999999999</v>
      </c>
      <c r="E46" s="164">
        <v>0.25</v>
      </c>
      <c r="F46" s="164">
        <v>0.25</v>
      </c>
      <c r="G46" s="56" t="s">
        <v>6</v>
      </c>
      <c r="H46" s="58" t="s">
        <v>153</v>
      </c>
      <c r="I46" s="206" t="s">
        <v>73</v>
      </c>
    </row>
    <row r="47" spans="1:12" ht="15.75" customHeight="1" x14ac:dyDescent="0.2">
      <c r="A47" s="203" t="s">
        <v>7</v>
      </c>
      <c r="B47" s="91">
        <v>0.25</v>
      </c>
      <c r="C47" s="164">
        <v>0.27</v>
      </c>
      <c r="D47" s="61">
        <v>0.311</v>
      </c>
      <c r="E47" s="164">
        <v>0.27</v>
      </c>
      <c r="F47" s="164">
        <v>0.28000000000000003</v>
      </c>
      <c r="G47" s="56" t="s">
        <v>8</v>
      </c>
      <c r="H47" s="58" t="s">
        <v>233</v>
      </c>
      <c r="I47" s="206" t="s">
        <v>74</v>
      </c>
    </row>
    <row r="48" spans="1:12" ht="34.5" customHeight="1" x14ac:dyDescent="0.2">
      <c r="A48" s="203" t="s">
        <v>9</v>
      </c>
      <c r="B48" s="162">
        <v>0.24</v>
      </c>
      <c r="C48" s="160">
        <v>0.24</v>
      </c>
      <c r="D48" s="160">
        <v>0.25790000000000002</v>
      </c>
      <c r="E48" s="160">
        <v>0.24</v>
      </c>
      <c r="F48" s="160">
        <v>0.24</v>
      </c>
      <c r="G48" s="56" t="s">
        <v>8</v>
      </c>
      <c r="H48" s="58" t="s">
        <v>83</v>
      </c>
      <c r="I48" s="206" t="s">
        <v>75</v>
      </c>
    </row>
    <row r="49" spans="1:9" ht="24.6" customHeight="1" x14ac:dyDescent="0.2">
      <c r="A49" s="203" t="s">
        <v>60</v>
      </c>
      <c r="B49" s="218" t="s">
        <v>236</v>
      </c>
      <c r="C49" s="219" t="s">
        <v>236</v>
      </c>
      <c r="D49" s="219" t="s">
        <v>236</v>
      </c>
      <c r="E49" s="219" t="s">
        <v>236</v>
      </c>
      <c r="F49" s="219" t="s">
        <v>236</v>
      </c>
      <c r="G49" s="221" t="s">
        <v>236</v>
      </c>
      <c r="H49" s="218" t="s">
        <v>236</v>
      </c>
      <c r="I49" s="222" t="s">
        <v>236</v>
      </c>
    </row>
    <row r="50" spans="1:9" ht="51.6" customHeight="1" x14ac:dyDescent="0.2">
      <c r="A50" s="204" t="s">
        <v>67</v>
      </c>
      <c r="B50" s="91">
        <v>0.05</v>
      </c>
      <c r="C50" s="164">
        <v>0.1</v>
      </c>
      <c r="D50" s="61">
        <v>8.3799999999999999E-2</v>
      </c>
      <c r="E50" s="164">
        <v>0.1</v>
      </c>
      <c r="F50" s="164">
        <v>0.1</v>
      </c>
      <c r="G50" s="59" t="s">
        <v>6</v>
      </c>
      <c r="H50" s="57" t="s">
        <v>109</v>
      </c>
      <c r="I50" s="206" t="s">
        <v>76</v>
      </c>
    </row>
    <row r="51" spans="1:9" ht="21" customHeight="1" x14ac:dyDescent="0.2">
      <c r="A51" s="204" t="s">
        <v>68</v>
      </c>
      <c r="B51" s="62">
        <v>7.0000000000000007E-2</v>
      </c>
      <c r="C51" s="164">
        <v>7.0000000000000007E-2</v>
      </c>
      <c r="D51" s="61">
        <v>5.21E-2</v>
      </c>
      <c r="E51" s="164">
        <v>7.0000000000000007E-2</v>
      </c>
      <c r="F51" s="164">
        <v>7.0000000000000007E-2</v>
      </c>
      <c r="G51" s="59" t="s">
        <v>6</v>
      </c>
      <c r="H51" s="57" t="s">
        <v>106</v>
      </c>
      <c r="I51" s="206" t="s">
        <v>77</v>
      </c>
    </row>
    <row r="52" spans="1:9" ht="21.75" customHeight="1" x14ac:dyDescent="0.2">
      <c r="A52" s="204" t="s">
        <v>69</v>
      </c>
      <c r="B52" s="91">
        <v>0.05</v>
      </c>
      <c r="C52" s="164">
        <v>0.05</v>
      </c>
      <c r="D52" s="61">
        <v>3.3999999999999998E-3</v>
      </c>
      <c r="E52" s="164">
        <v>0.05</v>
      </c>
      <c r="F52" s="164">
        <v>0.05</v>
      </c>
      <c r="G52" s="59" t="s">
        <v>6</v>
      </c>
      <c r="H52" s="57" t="s">
        <v>72</v>
      </c>
      <c r="I52" s="206" t="s">
        <v>78</v>
      </c>
    </row>
    <row r="53" spans="1:9" ht="36.75" customHeight="1" x14ac:dyDescent="0.2">
      <c r="A53" s="204" t="s">
        <v>107</v>
      </c>
      <c r="B53" s="91">
        <v>0.05</v>
      </c>
      <c r="C53" s="164">
        <v>0.05</v>
      </c>
      <c r="D53" s="61">
        <v>3.2500000000000001E-2</v>
      </c>
      <c r="E53" s="164">
        <v>0.05</v>
      </c>
      <c r="F53" s="164">
        <v>0.05</v>
      </c>
      <c r="G53" s="59" t="s">
        <v>6</v>
      </c>
      <c r="H53" s="57" t="s">
        <v>72</v>
      </c>
      <c r="I53" s="206" t="s">
        <v>78</v>
      </c>
    </row>
    <row r="54" spans="1:9" ht="20.25" customHeight="1" x14ac:dyDescent="0.2">
      <c r="A54" s="204" t="s">
        <v>70</v>
      </c>
      <c r="B54" s="91">
        <v>0.15</v>
      </c>
      <c r="C54" s="164">
        <v>0.15</v>
      </c>
      <c r="D54" s="61">
        <v>0.1764</v>
      </c>
      <c r="E54" s="164">
        <v>0.15</v>
      </c>
      <c r="F54" s="164">
        <v>0.15</v>
      </c>
      <c r="G54" s="56" t="s">
        <v>6</v>
      </c>
      <c r="H54" s="57" t="s">
        <v>126</v>
      </c>
      <c r="I54" s="207" t="s">
        <v>78</v>
      </c>
    </row>
    <row r="55" spans="1:9" ht="22.5" customHeight="1" x14ac:dyDescent="0.2">
      <c r="A55" s="204" t="s">
        <v>71</v>
      </c>
      <c r="B55" s="91">
        <v>0.05</v>
      </c>
      <c r="C55" s="164">
        <v>0.05</v>
      </c>
      <c r="D55" s="61">
        <v>5.2900000000000003E-2</v>
      </c>
      <c r="E55" s="164">
        <v>0.05</v>
      </c>
      <c r="F55" s="164">
        <v>0.05</v>
      </c>
      <c r="G55" s="56" t="s">
        <v>6</v>
      </c>
      <c r="H55" s="60" t="s">
        <v>72</v>
      </c>
      <c r="I55" s="223" t="s">
        <v>236</v>
      </c>
    </row>
    <row r="56" spans="1:9" ht="20.25" customHeight="1" x14ac:dyDescent="0.2">
      <c r="A56" s="205" t="s">
        <v>10</v>
      </c>
      <c r="B56" s="91">
        <f t="shared" ref="B56" si="0">SUM(B46:B55)</f>
        <v>1.1400000000000001</v>
      </c>
      <c r="C56" s="80">
        <f t="shared" ref="C56:E56" si="1">SUM(C46:C55)</f>
        <v>1.23</v>
      </c>
      <c r="D56" s="80">
        <f>SUM(D46:D55)</f>
        <v>1.1996999999999998</v>
      </c>
      <c r="E56" s="80">
        <f t="shared" si="1"/>
        <v>1.23</v>
      </c>
      <c r="F56" s="80">
        <f t="shared" ref="F56" si="2">SUM(F46:F55)</f>
        <v>1.24</v>
      </c>
      <c r="G56" s="224" t="s">
        <v>236</v>
      </c>
      <c r="H56" s="224" t="s">
        <v>236</v>
      </c>
      <c r="I56" s="225" t="s">
        <v>236</v>
      </c>
    </row>
    <row r="57" spans="1:9" x14ac:dyDescent="0.2">
      <c r="A57" s="212" t="s">
        <v>11</v>
      </c>
      <c r="B57" s="213">
        <v>0.15</v>
      </c>
      <c r="C57" s="214">
        <v>0.18</v>
      </c>
      <c r="D57" s="214">
        <v>0.24479999999999999</v>
      </c>
      <c r="E57" s="160">
        <v>0.19</v>
      </c>
      <c r="F57" s="160">
        <v>0.2</v>
      </c>
      <c r="G57" s="215" t="s">
        <v>8</v>
      </c>
      <c r="H57" s="216" t="s">
        <v>15</v>
      </c>
      <c r="I57" s="217" t="s">
        <v>79</v>
      </c>
    </row>
    <row r="58" spans="1:9" ht="28.5" hidden="1" x14ac:dyDescent="0.2">
      <c r="A58" s="55" t="s">
        <v>112</v>
      </c>
      <c r="B58" s="174">
        <v>2.8E-3</v>
      </c>
      <c r="C58" s="175"/>
      <c r="D58" s="175"/>
      <c r="E58" s="175"/>
      <c r="F58" s="175"/>
      <c r="G58" s="175"/>
      <c r="H58" s="175"/>
      <c r="I58" s="39"/>
    </row>
    <row r="59" spans="1:9" ht="28.5" x14ac:dyDescent="0.2">
      <c r="A59" s="55" t="s">
        <v>228</v>
      </c>
      <c r="B59" s="154"/>
      <c r="C59" s="155"/>
      <c r="D59" s="154">
        <v>2.5000000000000001E-3</v>
      </c>
      <c r="E59" s="155"/>
      <c r="F59" s="155"/>
      <c r="G59" s="155"/>
      <c r="H59" s="155"/>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8" t="s">
        <v>2</v>
      </c>
      <c r="B64" s="209" t="s">
        <v>93</v>
      </c>
      <c r="C64" s="209" t="s">
        <v>154</v>
      </c>
      <c r="D64" s="210" t="s">
        <v>226</v>
      </c>
      <c r="E64" s="161" t="s">
        <v>157</v>
      </c>
      <c r="F64" s="210" t="s">
        <v>234</v>
      </c>
      <c r="G64" s="209" t="s">
        <v>3</v>
      </c>
      <c r="H64" s="209" t="s">
        <v>86</v>
      </c>
      <c r="I64" s="211" t="s">
        <v>4</v>
      </c>
    </row>
    <row r="65" spans="1:9" ht="26.25" customHeight="1" x14ac:dyDescent="0.2">
      <c r="A65" s="203" t="s">
        <v>5</v>
      </c>
      <c r="B65" s="162">
        <v>0.27</v>
      </c>
      <c r="C65" s="164">
        <v>0.3</v>
      </c>
      <c r="D65" s="164">
        <v>0.23039999999999999</v>
      </c>
      <c r="E65" s="164">
        <v>0.25</v>
      </c>
      <c r="F65" s="164">
        <v>0.25</v>
      </c>
      <c r="G65" s="56" t="s">
        <v>6</v>
      </c>
      <c r="H65" s="58" t="s">
        <v>153</v>
      </c>
      <c r="I65" s="206" t="s">
        <v>73</v>
      </c>
    </row>
    <row r="66" spans="1:9" ht="26.25" customHeight="1" x14ac:dyDescent="0.2">
      <c r="A66" s="203" t="s">
        <v>7</v>
      </c>
      <c r="B66" s="162">
        <v>0.21</v>
      </c>
      <c r="C66" s="164">
        <v>0.23</v>
      </c>
      <c r="D66" s="164">
        <v>0.25940000000000002</v>
      </c>
      <c r="E66" s="164">
        <v>0.23</v>
      </c>
      <c r="F66" s="164">
        <v>0.23</v>
      </c>
      <c r="G66" s="56" t="s">
        <v>8</v>
      </c>
      <c r="H66" s="58" t="s">
        <v>147</v>
      </c>
      <c r="I66" s="206" t="s">
        <v>74</v>
      </c>
    </row>
    <row r="67" spans="1:9" ht="26.25" customHeight="1" x14ac:dyDescent="0.2">
      <c r="A67" s="203" t="s">
        <v>9</v>
      </c>
      <c r="B67" s="162">
        <v>0.45</v>
      </c>
      <c r="C67" s="160">
        <v>0.45</v>
      </c>
      <c r="D67" s="160">
        <v>0.443</v>
      </c>
      <c r="E67" s="160">
        <v>0.45</v>
      </c>
      <c r="F67" s="160">
        <v>0.45</v>
      </c>
      <c r="G67" s="56" t="s">
        <v>8</v>
      </c>
      <c r="H67" s="58" t="s">
        <v>85</v>
      </c>
      <c r="I67" s="206" t="s">
        <v>75</v>
      </c>
    </row>
    <row r="68" spans="1:9" ht="28.5" x14ac:dyDescent="0.2">
      <c r="A68" s="203" t="s">
        <v>60</v>
      </c>
      <c r="B68" s="218" t="s">
        <v>236</v>
      </c>
      <c r="C68" s="219" t="s">
        <v>236</v>
      </c>
      <c r="D68" s="219" t="s">
        <v>236</v>
      </c>
      <c r="E68" s="219" t="s">
        <v>236</v>
      </c>
      <c r="F68" s="219" t="s">
        <v>236</v>
      </c>
      <c r="G68" s="221" t="s">
        <v>236</v>
      </c>
      <c r="H68" s="218" t="s">
        <v>236</v>
      </c>
      <c r="I68" s="222" t="s">
        <v>236</v>
      </c>
    </row>
    <row r="69" spans="1:9" ht="41.45" customHeight="1" x14ac:dyDescent="0.2">
      <c r="A69" s="204" t="s">
        <v>67</v>
      </c>
      <c r="B69" s="91">
        <v>0.05</v>
      </c>
      <c r="C69" s="164">
        <v>0.1</v>
      </c>
      <c r="D69" s="164">
        <v>6.0100000000000001E-2</v>
      </c>
      <c r="E69" s="164">
        <v>0.1</v>
      </c>
      <c r="F69" s="164">
        <v>0.1</v>
      </c>
      <c r="G69" s="59" t="s">
        <v>6</v>
      </c>
      <c r="H69" s="57" t="s">
        <v>109</v>
      </c>
      <c r="I69" s="206" t="s">
        <v>76</v>
      </c>
    </row>
    <row r="70" spans="1:9" ht="21" customHeight="1" x14ac:dyDescent="0.2">
      <c r="A70" s="204" t="s">
        <v>68</v>
      </c>
      <c r="B70" s="62">
        <v>7.0000000000000007E-2</v>
      </c>
      <c r="C70" s="164">
        <v>7.0000000000000007E-2</v>
      </c>
      <c r="D70" s="164">
        <v>4.0099999999999997E-2</v>
      </c>
      <c r="E70" s="164">
        <v>7.0000000000000007E-2</v>
      </c>
      <c r="F70" s="164">
        <v>7.0000000000000007E-2</v>
      </c>
      <c r="G70" s="59" t="s">
        <v>6</v>
      </c>
      <c r="H70" s="57" t="s">
        <v>106</v>
      </c>
      <c r="I70" s="206" t="s">
        <v>77</v>
      </c>
    </row>
    <row r="71" spans="1:9" ht="21" customHeight="1" x14ac:dyDescent="0.2">
      <c r="A71" s="204" t="s">
        <v>69</v>
      </c>
      <c r="B71" s="91">
        <v>0.05</v>
      </c>
      <c r="C71" s="164">
        <v>0.05</v>
      </c>
      <c r="D71" s="164">
        <v>4.2299999999999997E-2</v>
      </c>
      <c r="E71" s="164">
        <v>0.05</v>
      </c>
      <c r="F71" s="164">
        <v>0.05</v>
      </c>
      <c r="G71" s="59" t="s">
        <v>6</v>
      </c>
      <c r="H71" s="57" t="s">
        <v>72</v>
      </c>
      <c r="I71" s="206" t="s">
        <v>78</v>
      </c>
    </row>
    <row r="72" spans="1:9" ht="36.75" customHeight="1" x14ac:dyDescent="0.2">
      <c r="A72" s="204" t="s">
        <v>107</v>
      </c>
      <c r="B72" s="91">
        <v>0.05</v>
      </c>
      <c r="C72" s="164">
        <v>0.05</v>
      </c>
      <c r="D72" s="164">
        <v>3.5400000000000001E-2</v>
      </c>
      <c r="E72" s="164">
        <v>0.05</v>
      </c>
      <c r="F72" s="164">
        <v>0.05</v>
      </c>
      <c r="G72" s="59" t="s">
        <v>6</v>
      </c>
      <c r="H72" s="57" t="s">
        <v>72</v>
      </c>
      <c r="I72" s="206" t="s">
        <v>78</v>
      </c>
    </row>
    <row r="73" spans="1:9" ht="21.75" customHeight="1" x14ac:dyDescent="0.2">
      <c r="A73" s="204" t="s">
        <v>70</v>
      </c>
      <c r="B73" s="91">
        <v>0.15</v>
      </c>
      <c r="C73" s="164">
        <v>0.13500000000000001</v>
      </c>
      <c r="D73" s="164">
        <v>0.18640000000000001</v>
      </c>
      <c r="E73" s="164">
        <v>0.15</v>
      </c>
      <c r="F73" s="164">
        <v>0.15</v>
      </c>
      <c r="G73" s="56" t="s">
        <v>6</v>
      </c>
      <c r="H73" s="57" t="s">
        <v>126</v>
      </c>
      <c r="I73" s="207" t="s">
        <v>78</v>
      </c>
    </row>
    <row r="74" spans="1:9" ht="21.75" customHeight="1" x14ac:dyDescent="0.2">
      <c r="A74" s="204" t="s">
        <v>71</v>
      </c>
      <c r="B74" s="91">
        <v>0.05</v>
      </c>
      <c r="C74" s="164">
        <v>0.05</v>
      </c>
      <c r="D74" s="164">
        <v>2.8400000000000002E-2</v>
      </c>
      <c r="E74" s="164">
        <v>0.05</v>
      </c>
      <c r="F74" s="164">
        <v>0.05</v>
      </c>
      <c r="G74" s="56" t="s">
        <v>6</v>
      </c>
      <c r="H74" s="60" t="s">
        <v>72</v>
      </c>
      <c r="I74" s="223" t="s">
        <v>236</v>
      </c>
    </row>
    <row r="75" spans="1:9" ht="21.75" customHeight="1" x14ac:dyDescent="0.2">
      <c r="A75" s="205"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24" t="s">
        <v>236</v>
      </c>
      <c r="H75" s="224" t="s">
        <v>236</v>
      </c>
      <c r="I75" s="225" t="s">
        <v>236</v>
      </c>
    </row>
    <row r="76" spans="1:9" ht="21.75" customHeight="1" x14ac:dyDescent="0.2">
      <c r="A76" s="212" t="s">
        <v>11</v>
      </c>
      <c r="B76" s="213">
        <v>0.16</v>
      </c>
      <c r="C76" s="214">
        <v>0.22</v>
      </c>
      <c r="D76" s="214">
        <v>0.25190000000000001</v>
      </c>
      <c r="E76" s="214">
        <v>0.22</v>
      </c>
      <c r="F76" s="214">
        <v>0.22</v>
      </c>
      <c r="G76" s="215" t="s">
        <v>8</v>
      </c>
      <c r="H76" s="216" t="s">
        <v>123</v>
      </c>
      <c r="I76" s="217" t="s">
        <v>79</v>
      </c>
    </row>
    <row r="77" spans="1:9" ht="28.5" hidden="1" x14ac:dyDescent="0.2">
      <c r="A77" s="55" t="s">
        <v>112</v>
      </c>
      <c r="B77" s="176">
        <v>2E-3</v>
      </c>
      <c r="C77" s="177"/>
      <c r="D77" s="177"/>
      <c r="E77" s="177"/>
      <c r="F77" s="177"/>
      <c r="G77" s="177"/>
      <c r="H77" s="178"/>
    </row>
    <row r="78" spans="1:9" ht="28.5" x14ac:dyDescent="0.2">
      <c r="A78" s="55" t="s">
        <v>228</v>
      </c>
      <c r="C78" s="1"/>
      <c r="D78" s="154">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125" style="83" customWidth="1"/>
    <col min="7" max="7" width="23.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73" t="s">
        <v>225</v>
      </c>
      <c r="C1" s="173"/>
      <c r="D1" s="173"/>
      <c r="E1" s="173"/>
      <c r="F1" s="173"/>
      <c r="G1" s="173"/>
      <c r="H1" s="173"/>
      <c r="I1" s="173"/>
      <c r="J1" s="173"/>
    </row>
    <row r="2" spans="2:24" ht="19.5" x14ac:dyDescent="0.2">
      <c r="B2" s="173" t="s">
        <v>160</v>
      </c>
      <c r="C2" s="173"/>
      <c r="D2" s="173"/>
      <c r="E2" s="173"/>
      <c r="F2" s="173"/>
      <c r="G2" s="173"/>
      <c r="H2" s="173"/>
      <c r="I2" s="173"/>
      <c r="J2" s="173"/>
    </row>
    <row r="3" spans="2:24" ht="13.5" thickBot="1" x14ac:dyDescent="0.25"/>
    <row r="4" spans="2:24" ht="13.5" thickBot="1" x14ac:dyDescent="0.25">
      <c r="B4" s="122" t="s">
        <v>23</v>
      </c>
      <c r="C4" s="179" t="s">
        <v>227</v>
      </c>
      <c r="D4" s="180"/>
      <c r="E4" s="181"/>
    </row>
    <row r="5" spans="2:24" ht="13.5" thickBot="1" x14ac:dyDescent="0.25">
      <c r="B5" s="230" t="s">
        <v>161</v>
      </c>
      <c r="C5" s="231" t="s">
        <v>162</v>
      </c>
      <c r="D5" s="232" t="s">
        <v>163</v>
      </c>
      <c r="E5" s="233" t="s">
        <v>164</v>
      </c>
      <c r="F5" s="231" t="s">
        <v>165</v>
      </c>
      <c r="G5" s="231" t="s">
        <v>234</v>
      </c>
      <c r="H5" s="234" t="s">
        <v>166</v>
      </c>
      <c r="I5" s="232" t="s">
        <v>167</v>
      </c>
      <c r="J5" s="244" t="s">
        <v>236</v>
      </c>
      <c r="K5" s="235" t="s">
        <v>168</v>
      </c>
      <c r="N5" s="182" t="s">
        <v>169</v>
      </c>
      <c r="O5" s="183"/>
      <c r="P5" s="183"/>
      <c r="Q5" s="183"/>
      <c r="R5" s="183"/>
      <c r="S5" s="183"/>
      <c r="T5" s="183"/>
      <c r="U5" s="183"/>
      <c r="V5" s="183"/>
      <c r="W5" s="183"/>
      <c r="X5" s="184"/>
    </row>
    <row r="6" spans="2:24" ht="25.5" x14ac:dyDescent="0.2">
      <c r="B6" s="226" t="s">
        <v>170</v>
      </c>
      <c r="C6" s="123">
        <v>1.026</v>
      </c>
      <c r="D6" s="124">
        <v>1.0016</v>
      </c>
      <c r="E6" s="125">
        <v>0.98770000000000002</v>
      </c>
      <c r="F6" s="126">
        <v>0.99</v>
      </c>
      <c r="G6" s="126">
        <v>0.99</v>
      </c>
      <c r="H6" s="127" t="s">
        <v>171</v>
      </c>
      <c r="I6" s="128">
        <f>F6+6%</f>
        <v>1.05</v>
      </c>
      <c r="J6" s="128">
        <f>F6-6%</f>
        <v>0.92999999999999994</v>
      </c>
      <c r="K6" s="228" t="s">
        <v>130</v>
      </c>
      <c r="L6" s="129">
        <v>0.06</v>
      </c>
      <c r="N6" s="185" t="s">
        <v>62</v>
      </c>
      <c r="O6" s="186"/>
      <c r="P6" s="186"/>
      <c r="Q6" s="186"/>
      <c r="R6" s="186"/>
      <c r="S6" s="186"/>
      <c r="T6" s="186"/>
      <c r="U6" s="186"/>
      <c r="V6" s="186"/>
      <c r="W6" s="186"/>
      <c r="X6" s="187"/>
    </row>
    <row r="7" spans="2:24" x14ac:dyDescent="0.2">
      <c r="B7" s="227" t="s">
        <v>172</v>
      </c>
      <c r="C7" s="123">
        <v>0.28370000000000001</v>
      </c>
      <c r="D7" s="124">
        <v>0.29570000000000002</v>
      </c>
      <c r="E7" s="125">
        <v>0.31690000000000002</v>
      </c>
      <c r="F7" s="126">
        <v>0.3</v>
      </c>
      <c r="G7" s="126">
        <v>0.3</v>
      </c>
      <c r="H7" s="127" t="s">
        <v>173</v>
      </c>
      <c r="I7" s="128">
        <f>F7+5%</f>
        <v>0.35</v>
      </c>
      <c r="J7" s="128">
        <f>F7-5%</f>
        <v>0.25</v>
      </c>
      <c r="K7" s="229" t="s">
        <v>73</v>
      </c>
      <c r="L7" s="129">
        <v>0.05</v>
      </c>
      <c r="N7" s="188"/>
      <c r="O7" s="186"/>
      <c r="P7" s="186"/>
      <c r="Q7" s="186"/>
      <c r="R7" s="186"/>
      <c r="S7" s="186"/>
      <c r="T7" s="186"/>
      <c r="U7" s="186"/>
      <c r="V7" s="186"/>
      <c r="W7" s="186"/>
      <c r="X7" s="187"/>
    </row>
    <row r="8" spans="2:24" ht="25.5" x14ac:dyDescent="0.2">
      <c r="B8" s="226" t="s">
        <v>174</v>
      </c>
      <c r="C8" s="123">
        <v>4.5999999999999999E-2</v>
      </c>
      <c r="D8" s="124">
        <v>4.0399999999999998E-2</v>
      </c>
      <c r="E8" s="125">
        <v>4.87E-2</v>
      </c>
      <c r="F8" s="126">
        <v>0.06</v>
      </c>
      <c r="G8" s="126">
        <v>0.06</v>
      </c>
      <c r="H8" s="127" t="s">
        <v>171</v>
      </c>
      <c r="I8" s="128">
        <f t="shared" ref="I8:I16" si="0">F8+6%</f>
        <v>0.12</v>
      </c>
      <c r="J8" s="128">
        <f t="shared" ref="J8:J16" si="1">F8-6%</f>
        <v>0</v>
      </c>
      <c r="K8" s="229" t="s">
        <v>74</v>
      </c>
      <c r="L8" s="129">
        <v>0.06</v>
      </c>
      <c r="N8" s="188"/>
      <c r="O8" s="186"/>
      <c r="P8" s="186"/>
      <c r="Q8" s="186"/>
      <c r="R8" s="186"/>
      <c r="S8" s="186"/>
      <c r="T8" s="186"/>
      <c r="U8" s="186"/>
      <c r="V8" s="186"/>
      <c r="W8" s="186"/>
      <c r="X8" s="187"/>
    </row>
    <row r="9" spans="2:24" ht="25.5" x14ac:dyDescent="0.2">
      <c r="B9" s="226" t="s">
        <v>67</v>
      </c>
      <c r="C9" s="123">
        <v>8.7300000000000003E-2</v>
      </c>
      <c r="D9" s="124">
        <v>6.5699999999999995E-2</v>
      </c>
      <c r="E9" s="125">
        <v>5.1299999999999998E-2</v>
      </c>
      <c r="F9" s="126">
        <v>7.0000000000000007E-2</v>
      </c>
      <c r="G9" s="126">
        <v>7.0000000000000007E-2</v>
      </c>
      <c r="H9" s="127" t="s">
        <v>173</v>
      </c>
      <c r="I9" s="128">
        <f t="shared" ref="I9:I10" si="2">F9+5%</f>
        <v>0.12000000000000001</v>
      </c>
      <c r="J9" s="128">
        <f t="shared" ref="J9:J10" si="3">F9-5%</f>
        <v>2.0000000000000004E-2</v>
      </c>
      <c r="K9" s="228" t="s">
        <v>76</v>
      </c>
      <c r="L9" s="129">
        <v>0.05</v>
      </c>
      <c r="N9" s="188"/>
      <c r="O9" s="186"/>
      <c r="P9" s="186"/>
      <c r="Q9" s="186"/>
      <c r="R9" s="186"/>
      <c r="S9" s="186"/>
      <c r="T9" s="186"/>
      <c r="U9" s="186"/>
      <c r="V9" s="186"/>
      <c r="W9" s="186"/>
      <c r="X9" s="187"/>
    </row>
    <row r="10" spans="2:24" x14ac:dyDescent="0.2">
      <c r="B10" s="226" t="s">
        <v>68</v>
      </c>
      <c r="C10" s="123">
        <v>4.6999999999999993E-3</v>
      </c>
      <c r="D10" s="124">
        <v>3.5999999999999999E-3</v>
      </c>
      <c r="E10" s="125">
        <v>2.5000000000000001E-3</v>
      </c>
      <c r="F10" s="126">
        <v>0.05</v>
      </c>
      <c r="G10" s="126">
        <v>0.05</v>
      </c>
      <c r="H10" s="127" t="s">
        <v>173</v>
      </c>
      <c r="I10" s="128">
        <f t="shared" si="2"/>
        <v>0.1</v>
      </c>
      <c r="J10" s="128">
        <f t="shared" si="3"/>
        <v>0</v>
      </c>
      <c r="K10" s="229" t="s">
        <v>77</v>
      </c>
      <c r="L10" s="129">
        <v>0.05</v>
      </c>
      <c r="N10" s="188"/>
      <c r="O10" s="186"/>
      <c r="P10" s="186"/>
      <c r="Q10" s="186"/>
      <c r="R10" s="186"/>
      <c r="S10" s="186"/>
      <c r="T10" s="186"/>
      <c r="U10" s="186"/>
      <c r="V10" s="186"/>
      <c r="W10" s="186"/>
      <c r="X10" s="187"/>
    </row>
    <row r="11" spans="2:24" x14ac:dyDescent="0.2">
      <c r="B11" s="227" t="s">
        <v>69</v>
      </c>
      <c r="C11" s="123">
        <v>0</v>
      </c>
      <c r="D11" s="124">
        <v>5.7000000000000002E-3</v>
      </c>
      <c r="E11" s="125">
        <v>3.0999999999999999E-3</v>
      </c>
      <c r="F11" s="126">
        <v>0.05</v>
      </c>
      <c r="G11" s="126">
        <v>0.05</v>
      </c>
      <c r="H11" s="127" t="s">
        <v>173</v>
      </c>
      <c r="I11" s="128">
        <f>F11+5%</f>
        <v>0.1</v>
      </c>
      <c r="J11" s="128">
        <f>F11-5%</f>
        <v>0</v>
      </c>
      <c r="K11" s="229" t="s">
        <v>78</v>
      </c>
      <c r="L11" s="129">
        <v>0.05</v>
      </c>
      <c r="N11" s="188"/>
      <c r="O11" s="186"/>
      <c r="P11" s="186"/>
      <c r="Q11" s="186"/>
      <c r="R11" s="186"/>
      <c r="S11" s="186"/>
      <c r="T11" s="186"/>
      <c r="U11" s="186"/>
      <c r="V11" s="186"/>
      <c r="W11" s="186"/>
      <c r="X11" s="187"/>
    </row>
    <row r="12" spans="2:24" x14ac:dyDescent="0.2">
      <c r="B12" s="227" t="s">
        <v>107</v>
      </c>
      <c r="C12" s="123">
        <v>5.3400000000000003E-2</v>
      </c>
      <c r="D12" s="124">
        <v>5.0599999999999999E-2</v>
      </c>
      <c r="E12" s="125">
        <v>6.4399999999999999E-2</v>
      </c>
      <c r="F12" s="126">
        <v>0.05</v>
      </c>
      <c r="G12" s="126">
        <v>0.05</v>
      </c>
      <c r="H12" s="127" t="s">
        <v>173</v>
      </c>
      <c r="I12" s="128">
        <f>F12+5%</f>
        <v>0.1</v>
      </c>
      <c r="J12" s="128">
        <f>F12-5%</f>
        <v>0</v>
      </c>
      <c r="K12" s="229" t="s">
        <v>78</v>
      </c>
      <c r="L12" s="129">
        <v>0.05</v>
      </c>
      <c r="N12" s="188"/>
      <c r="O12" s="186"/>
      <c r="P12" s="186"/>
      <c r="Q12" s="186"/>
      <c r="R12" s="186"/>
      <c r="S12" s="186"/>
      <c r="T12" s="186"/>
      <c r="U12" s="186"/>
      <c r="V12" s="186"/>
      <c r="W12" s="186"/>
      <c r="X12" s="187"/>
    </row>
    <row r="13" spans="2:24" x14ac:dyDescent="0.2">
      <c r="B13" s="227" t="s">
        <v>70</v>
      </c>
      <c r="C13" s="123">
        <v>0.1487</v>
      </c>
      <c r="D13" s="124">
        <v>0.16639999999999999</v>
      </c>
      <c r="E13" s="125">
        <v>0.16850000000000001</v>
      </c>
      <c r="F13" s="126">
        <v>0.15</v>
      </c>
      <c r="G13" s="126">
        <v>0.15</v>
      </c>
      <c r="H13" s="127" t="s">
        <v>173</v>
      </c>
      <c r="I13" s="128">
        <f>F13+5%</f>
        <v>0.2</v>
      </c>
      <c r="J13" s="128">
        <f>F13-5%</f>
        <v>9.9999999999999992E-2</v>
      </c>
      <c r="K13" s="229" t="s">
        <v>78</v>
      </c>
      <c r="L13" s="129">
        <v>0.05</v>
      </c>
      <c r="N13" s="188"/>
      <c r="O13" s="186"/>
      <c r="P13" s="186"/>
      <c r="Q13" s="186"/>
      <c r="R13" s="186"/>
      <c r="S13" s="186"/>
      <c r="T13" s="186"/>
      <c r="U13" s="186"/>
      <c r="V13" s="186"/>
      <c r="W13" s="186"/>
      <c r="X13" s="187"/>
    </row>
    <row r="14" spans="2:24" x14ac:dyDescent="0.2">
      <c r="B14" s="227" t="s">
        <v>71</v>
      </c>
      <c r="C14" s="123">
        <v>1.6299999999999999E-2</v>
      </c>
      <c r="D14" s="124">
        <v>1.54E-2</v>
      </c>
      <c r="E14" s="125">
        <v>1.6899999999999998E-2</v>
      </c>
      <c r="F14" s="126">
        <v>0.05</v>
      </c>
      <c r="G14" s="126">
        <v>0.05</v>
      </c>
      <c r="H14" s="127" t="s">
        <v>173</v>
      </c>
      <c r="I14" s="128">
        <f t="shared" ref="I14" si="4">F14+5%</f>
        <v>0.1</v>
      </c>
      <c r="J14" s="128">
        <f t="shared" ref="J14" si="5">F14-5%</f>
        <v>0</v>
      </c>
      <c r="K14" s="245" t="s">
        <v>236</v>
      </c>
      <c r="L14" s="129">
        <v>0.05</v>
      </c>
      <c r="N14" s="188"/>
      <c r="O14" s="186"/>
      <c r="P14" s="186"/>
      <c r="Q14" s="186"/>
      <c r="R14" s="186"/>
      <c r="S14" s="186"/>
      <c r="T14" s="186"/>
      <c r="U14" s="186"/>
      <c r="V14" s="186"/>
      <c r="W14" s="186"/>
      <c r="X14" s="187"/>
    </row>
    <row r="15" spans="2:24" x14ac:dyDescent="0.2">
      <c r="B15" s="227" t="s">
        <v>175</v>
      </c>
      <c r="C15" s="130">
        <f>SUM(C6:C14)</f>
        <v>1.6661000000000001</v>
      </c>
      <c r="D15" s="131">
        <f>SUM(D6:D14)</f>
        <v>1.6451000000000002</v>
      </c>
      <c r="E15" s="132">
        <f>SUM(E6:E14)</f>
        <v>1.66</v>
      </c>
      <c r="F15" s="133">
        <f>SUM(F6:F14)</f>
        <v>1.7700000000000002</v>
      </c>
      <c r="G15" s="133">
        <f>SUM(G6:G14)</f>
        <v>1.7700000000000002</v>
      </c>
      <c r="H15" s="246" t="s">
        <v>236</v>
      </c>
      <c r="I15" s="246" t="s">
        <v>236</v>
      </c>
      <c r="J15" s="246" t="s">
        <v>236</v>
      </c>
      <c r="K15" s="245" t="s">
        <v>236</v>
      </c>
      <c r="N15" s="188"/>
      <c r="O15" s="186"/>
      <c r="P15" s="186"/>
      <c r="Q15" s="186"/>
      <c r="R15" s="186"/>
      <c r="S15" s="186"/>
      <c r="T15" s="186"/>
      <c r="U15" s="186"/>
      <c r="V15" s="186"/>
      <c r="W15" s="186"/>
      <c r="X15" s="187"/>
    </row>
    <row r="16" spans="2:24" ht="13.5" thickBot="1" x14ac:dyDescent="0.25">
      <c r="B16" s="236" t="s">
        <v>176</v>
      </c>
      <c r="C16" s="237">
        <v>0.34429999999999999</v>
      </c>
      <c r="D16" s="238">
        <v>0.28389999999999999</v>
      </c>
      <c r="E16" s="239">
        <v>0.28289999999999998</v>
      </c>
      <c r="F16" s="240">
        <v>0.3</v>
      </c>
      <c r="G16" s="240">
        <v>0.3</v>
      </c>
      <c r="H16" s="241" t="s">
        <v>171</v>
      </c>
      <c r="I16" s="242">
        <f t="shared" si="0"/>
        <v>0.36</v>
      </c>
      <c r="J16" s="242">
        <f t="shared" si="1"/>
        <v>0.24</v>
      </c>
      <c r="K16" s="243" t="s">
        <v>79</v>
      </c>
      <c r="L16" s="129">
        <v>0.06</v>
      </c>
      <c r="N16" s="189"/>
      <c r="O16" s="190"/>
      <c r="P16" s="190"/>
      <c r="Q16" s="190"/>
      <c r="R16" s="190"/>
      <c r="S16" s="190"/>
      <c r="T16" s="190"/>
      <c r="U16" s="190"/>
      <c r="V16" s="190"/>
      <c r="W16" s="190"/>
      <c r="X16" s="191"/>
    </row>
    <row r="17" spans="2:24" hidden="1" x14ac:dyDescent="0.2">
      <c r="B17" s="140" t="s">
        <v>112</v>
      </c>
      <c r="C17" s="141"/>
      <c r="D17" s="141"/>
      <c r="E17" s="141"/>
      <c r="F17" s="141"/>
      <c r="G17" s="141"/>
      <c r="H17" s="142"/>
      <c r="I17" s="143"/>
      <c r="J17" s="143"/>
      <c r="K17" s="144"/>
    </row>
    <row r="18" spans="2:24" ht="28.5" x14ac:dyDescent="0.2">
      <c r="B18" s="55" t="s">
        <v>228</v>
      </c>
      <c r="C18" s="157">
        <v>2E-3</v>
      </c>
      <c r="D18" s="157">
        <v>2E-3</v>
      </c>
      <c r="E18" s="157">
        <v>1.5E-3</v>
      </c>
    </row>
    <row r="19" spans="2:24" ht="13.5" thickBot="1" x14ac:dyDescent="0.25"/>
    <row r="20" spans="2:24" ht="13.5" thickBot="1" x14ac:dyDescent="0.25">
      <c r="B20" s="122" t="s">
        <v>63</v>
      </c>
      <c r="C20" s="179" t="s">
        <v>227</v>
      </c>
      <c r="D20" s="180"/>
      <c r="E20" s="181"/>
    </row>
    <row r="21" spans="2:24" ht="13.5" thickBot="1" x14ac:dyDescent="0.25">
      <c r="B21" s="230" t="s">
        <v>161</v>
      </c>
      <c r="C21" s="231" t="s">
        <v>177</v>
      </c>
      <c r="D21" s="232" t="s">
        <v>178</v>
      </c>
      <c r="E21" s="233" t="s">
        <v>179</v>
      </c>
      <c r="F21" s="231" t="s">
        <v>165</v>
      </c>
      <c r="G21" s="231" t="s">
        <v>234</v>
      </c>
      <c r="H21" s="234" t="s">
        <v>166</v>
      </c>
      <c r="I21" s="232" t="s">
        <v>167</v>
      </c>
      <c r="J21" s="244" t="s">
        <v>236</v>
      </c>
      <c r="K21" s="235" t="s">
        <v>168</v>
      </c>
      <c r="N21" s="182" t="s">
        <v>169</v>
      </c>
      <c r="O21" s="183"/>
      <c r="P21" s="183"/>
      <c r="Q21" s="183"/>
      <c r="R21" s="183"/>
      <c r="S21" s="183"/>
      <c r="T21" s="183"/>
      <c r="U21" s="183"/>
      <c r="V21" s="183"/>
      <c r="W21" s="183"/>
      <c r="X21" s="184"/>
    </row>
    <row r="22" spans="2:24" ht="25.5" x14ac:dyDescent="0.2">
      <c r="B22" s="226" t="s">
        <v>170</v>
      </c>
      <c r="C22" s="123">
        <v>0.24129999999999999</v>
      </c>
      <c r="D22" s="124">
        <v>0.23949999999999999</v>
      </c>
      <c r="E22" s="125">
        <v>0.24</v>
      </c>
      <c r="F22" s="126">
        <v>0.19</v>
      </c>
      <c r="G22" s="126">
        <v>0.19</v>
      </c>
      <c r="H22" s="127" t="s">
        <v>171</v>
      </c>
      <c r="I22" s="128">
        <f>F22+6%</f>
        <v>0.25</v>
      </c>
      <c r="J22" s="128">
        <f>F22-6%</f>
        <v>0.13</v>
      </c>
      <c r="K22" s="228" t="s">
        <v>130</v>
      </c>
      <c r="L22" s="129">
        <v>0.06</v>
      </c>
      <c r="N22" s="185" t="s">
        <v>64</v>
      </c>
      <c r="O22" s="186"/>
      <c r="P22" s="186"/>
      <c r="Q22" s="186"/>
      <c r="R22" s="186"/>
      <c r="S22" s="186"/>
      <c r="T22" s="186"/>
      <c r="U22" s="186"/>
      <c r="V22" s="186"/>
      <c r="W22" s="186"/>
      <c r="X22" s="187"/>
    </row>
    <row r="23" spans="2:24" x14ac:dyDescent="0.2">
      <c r="B23" s="227" t="s">
        <v>172</v>
      </c>
      <c r="C23" s="123">
        <v>0.22189999999999999</v>
      </c>
      <c r="D23" s="124">
        <v>0.2702</v>
      </c>
      <c r="E23" s="125">
        <v>0.25519999999999998</v>
      </c>
      <c r="F23" s="126">
        <v>0.25</v>
      </c>
      <c r="G23" s="126">
        <v>0.25</v>
      </c>
      <c r="H23" s="127" t="s">
        <v>173</v>
      </c>
      <c r="I23" s="128">
        <f>F23+5%</f>
        <v>0.3</v>
      </c>
      <c r="J23" s="128">
        <f>F23-5%</f>
        <v>0.2</v>
      </c>
      <c r="K23" s="229" t="s">
        <v>73</v>
      </c>
      <c r="L23" s="129">
        <v>0.05</v>
      </c>
      <c r="N23" s="188"/>
      <c r="O23" s="186"/>
      <c r="P23" s="186"/>
      <c r="Q23" s="186"/>
      <c r="R23" s="186"/>
      <c r="S23" s="186"/>
      <c r="T23" s="186"/>
      <c r="U23" s="186"/>
      <c r="V23" s="186"/>
      <c r="W23" s="186"/>
      <c r="X23" s="187"/>
    </row>
    <row r="24" spans="2:24" ht="25.5" x14ac:dyDescent="0.2">
      <c r="B24" s="226" t="s">
        <v>174</v>
      </c>
      <c r="C24" s="123">
        <v>0.39340000000000003</v>
      </c>
      <c r="D24" s="124">
        <v>0.37230000000000002</v>
      </c>
      <c r="E24" s="125">
        <v>0.41070000000000001</v>
      </c>
      <c r="F24" s="126">
        <v>0.39</v>
      </c>
      <c r="G24" s="126">
        <v>0.39</v>
      </c>
      <c r="H24" s="127" t="s">
        <v>171</v>
      </c>
      <c r="I24" s="128">
        <f t="shared" ref="I24" si="6">F24+6%</f>
        <v>0.45</v>
      </c>
      <c r="J24" s="128">
        <f t="shared" ref="J24" si="7">F24-6%</f>
        <v>0.33</v>
      </c>
      <c r="K24" s="229" t="s">
        <v>74</v>
      </c>
      <c r="L24" s="129">
        <v>0.06</v>
      </c>
      <c r="N24" s="188"/>
      <c r="O24" s="186"/>
      <c r="P24" s="186"/>
      <c r="Q24" s="186"/>
      <c r="R24" s="186"/>
      <c r="S24" s="186"/>
      <c r="T24" s="186"/>
      <c r="U24" s="186"/>
      <c r="V24" s="186"/>
      <c r="W24" s="186"/>
      <c r="X24" s="187"/>
    </row>
    <row r="25" spans="2:24" ht="25.5" x14ac:dyDescent="0.2">
      <c r="B25" s="226" t="s">
        <v>67</v>
      </c>
      <c r="C25" s="123">
        <v>6.7299999999999999E-2</v>
      </c>
      <c r="D25" s="124">
        <v>4.9200000000000001E-2</v>
      </c>
      <c r="E25" s="125">
        <v>4.8399999999999999E-2</v>
      </c>
      <c r="F25" s="126">
        <v>0.05</v>
      </c>
      <c r="G25" s="126">
        <v>0.05</v>
      </c>
      <c r="H25" s="127" t="s">
        <v>173</v>
      </c>
      <c r="I25" s="128">
        <f t="shared" ref="I25:I26" si="8">F25+5%</f>
        <v>0.1</v>
      </c>
      <c r="J25" s="128">
        <f t="shared" ref="J25:J26" si="9">F25-5%</f>
        <v>0</v>
      </c>
      <c r="K25" s="228" t="s">
        <v>76</v>
      </c>
      <c r="L25" s="129">
        <v>0.05</v>
      </c>
      <c r="N25" s="188"/>
      <c r="O25" s="186"/>
      <c r="P25" s="186"/>
      <c r="Q25" s="186"/>
      <c r="R25" s="186"/>
      <c r="S25" s="186"/>
      <c r="T25" s="186"/>
      <c r="U25" s="186"/>
      <c r="V25" s="186"/>
      <c r="W25" s="186"/>
      <c r="X25" s="187"/>
    </row>
    <row r="26" spans="2:24" x14ac:dyDescent="0.2">
      <c r="B26" s="226" t="s">
        <v>68</v>
      </c>
      <c r="C26" s="123">
        <v>4.3200000000000002E-2</v>
      </c>
      <c r="D26" s="124">
        <v>0.03</v>
      </c>
      <c r="E26" s="125">
        <v>3.8300000000000001E-2</v>
      </c>
      <c r="F26" s="126">
        <v>0.05</v>
      </c>
      <c r="G26" s="126">
        <v>0.05</v>
      </c>
      <c r="H26" s="127" t="s">
        <v>173</v>
      </c>
      <c r="I26" s="128">
        <f t="shared" si="8"/>
        <v>0.1</v>
      </c>
      <c r="J26" s="128">
        <f t="shared" si="9"/>
        <v>0</v>
      </c>
      <c r="K26" s="229" t="s">
        <v>77</v>
      </c>
      <c r="L26" s="129">
        <v>0.05</v>
      </c>
      <c r="N26" s="188"/>
      <c r="O26" s="186"/>
      <c r="P26" s="186"/>
      <c r="Q26" s="186"/>
      <c r="R26" s="186"/>
      <c r="S26" s="186"/>
      <c r="T26" s="186"/>
      <c r="U26" s="186"/>
      <c r="V26" s="186"/>
      <c r="W26" s="186"/>
      <c r="X26" s="187"/>
    </row>
    <row r="27" spans="2:24" x14ac:dyDescent="0.2">
      <c r="B27" s="227" t="s">
        <v>69</v>
      </c>
      <c r="C27" s="123">
        <v>0</v>
      </c>
      <c r="D27" s="124">
        <v>0</v>
      </c>
      <c r="E27" s="125">
        <v>0</v>
      </c>
      <c r="F27" s="126">
        <v>0.05</v>
      </c>
      <c r="G27" s="126">
        <v>0.05</v>
      </c>
      <c r="H27" s="127" t="s">
        <v>173</v>
      </c>
      <c r="I27" s="128">
        <f>F27+5%</f>
        <v>0.1</v>
      </c>
      <c r="J27" s="128">
        <f>F27-5%</f>
        <v>0</v>
      </c>
      <c r="K27" s="229" t="s">
        <v>78</v>
      </c>
      <c r="L27" s="129">
        <v>0.05</v>
      </c>
      <c r="N27" s="188"/>
      <c r="O27" s="186"/>
      <c r="P27" s="186"/>
      <c r="Q27" s="186"/>
      <c r="R27" s="186"/>
      <c r="S27" s="186"/>
      <c r="T27" s="186"/>
      <c r="U27" s="186"/>
      <c r="V27" s="186"/>
      <c r="W27" s="186"/>
      <c r="X27" s="187"/>
    </row>
    <row r="28" spans="2:24" x14ac:dyDescent="0.2">
      <c r="B28" s="227" t="s">
        <v>107</v>
      </c>
      <c r="C28" s="123">
        <v>1.9800000000000002E-2</v>
      </c>
      <c r="D28" s="124">
        <v>1.46E-2</v>
      </c>
      <c r="E28" s="125">
        <v>3.2599999999999997E-2</v>
      </c>
      <c r="F28" s="126">
        <v>0.05</v>
      </c>
      <c r="G28" s="126">
        <v>0.05</v>
      </c>
      <c r="H28" s="127" t="s">
        <v>173</v>
      </c>
      <c r="I28" s="128">
        <f>F28+5%</f>
        <v>0.1</v>
      </c>
      <c r="J28" s="128">
        <f>F28-5%</f>
        <v>0</v>
      </c>
      <c r="K28" s="229" t="s">
        <v>78</v>
      </c>
      <c r="L28" s="129">
        <v>0.05</v>
      </c>
      <c r="N28" s="188"/>
      <c r="O28" s="186"/>
      <c r="P28" s="186"/>
      <c r="Q28" s="186"/>
      <c r="R28" s="186"/>
      <c r="S28" s="186"/>
      <c r="T28" s="186"/>
      <c r="U28" s="186"/>
      <c r="V28" s="186"/>
      <c r="W28" s="186"/>
      <c r="X28" s="187"/>
    </row>
    <row r="29" spans="2:24" x14ac:dyDescent="0.2">
      <c r="B29" s="227" t="s">
        <v>70</v>
      </c>
      <c r="C29" s="123">
        <v>0.1573</v>
      </c>
      <c r="D29" s="124">
        <v>0.1862</v>
      </c>
      <c r="E29" s="125">
        <v>0.14549999999999999</v>
      </c>
      <c r="F29" s="126">
        <v>0.15</v>
      </c>
      <c r="G29" s="159">
        <v>0.12</v>
      </c>
      <c r="H29" s="127" t="s">
        <v>173</v>
      </c>
      <c r="I29" s="128">
        <f>G29+5%</f>
        <v>0.16999999999999998</v>
      </c>
      <c r="J29" s="128">
        <f>G29-5%</f>
        <v>6.9999999999999993E-2</v>
      </c>
      <c r="K29" s="229" t="s">
        <v>78</v>
      </c>
      <c r="L29" s="129">
        <v>0.05</v>
      </c>
      <c r="N29" s="188"/>
      <c r="O29" s="186"/>
      <c r="P29" s="186"/>
      <c r="Q29" s="186"/>
      <c r="R29" s="186"/>
      <c r="S29" s="186"/>
      <c r="T29" s="186"/>
      <c r="U29" s="186"/>
      <c r="V29" s="186"/>
      <c r="W29" s="186"/>
      <c r="X29" s="187"/>
    </row>
    <row r="30" spans="2:24" x14ac:dyDescent="0.2">
      <c r="B30" s="227" t="s">
        <v>71</v>
      </c>
      <c r="C30" s="123">
        <v>4.2700000000000002E-2</v>
      </c>
      <c r="D30" s="124">
        <v>2.8299999999999999E-2</v>
      </c>
      <c r="E30" s="125">
        <v>3.1800000000000002E-2</v>
      </c>
      <c r="F30" s="126">
        <v>0.05</v>
      </c>
      <c r="G30" s="126">
        <v>0.05</v>
      </c>
      <c r="H30" s="127" t="s">
        <v>173</v>
      </c>
      <c r="I30" s="128">
        <f t="shared" ref="I30" si="10">F30+5%</f>
        <v>0.1</v>
      </c>
      <c r="J30" s="128">
        <f t="shared" ref="J30" si="11">F30-5%</f>
        <v>0</v>
      </c>
      <c r="K30" s="245" t="s">
        <v>236</v>
      </c>
      <c r="L30" s="129">
        <v>0.05</v>
      </c>
      <c r="N30" s="188"/>
      <c r="O30" s="186"/>
      <c r="P30" s="186"/>
      <c r="Q30" s="186"/>
      <c r="R30" s="186"/>
      <c r="S30" s="186"/>
      <c r="T30" s="186"/>
      <c r="U30" s="186"/>
      <c r="V30" s="186"/>
      <c r="W30" s="186"/>
      <c r="X30" s="187"/>
    </row>
    <row r="31" spans="2:24" x14ac:dyDescent="0.2">
      <c r="B31" s="227" t="s">
        <v>175</v>
      </c>
      <c r="C31" s="130">
        <f t="shared" ref="C31:E31" si="12">SUM(C22:C30)</f>
        <v>1.1869000000000001</v>
      </c>
      <c r="D31" s="131">
        <f t="shared" si="12"/>
        <v>1.1903000000000001</v>
      </c>
      <c r="E31" s="132">
        <f t="shared" si="12"/>
        <v>1.2024999999999999</v>
      </c>
      <c r="F31" s="133">
        <f>SUM(F22:F30)</f>
        <v>1.2300000000000002</v>
      </c>
      <c r="G31" s="133">
        <f>SUM(G22:G30)</f>
        <v>1.2000000000000004</v>
      </c>
      <c r="H31" s="246" t="s">
        <v>236</v>
      </c>
      <c r="I31" s="246" t="s">
        <v>236</v>
      </c>
      <c r="J31" s="246" t="s">
        <v>236</v>
      </c>
      <c r="K31" s="245" t="s">
        <v>236</v>
      </c>
      <c r="N31" s="188"/>
      <c r="O31" s="186"/>
      <c r="P31" s="186"/>
      <c r="Q31" s="186"/>
      <c r="R31" s="186"/>
      <c r="S31" s="186"/>
      <c r="T31" s="186"/>
      <c r="U31" s="186"/>
      <c r="V31" s="186"/>
      <c r="W31" s="186"/>
      <c r="X31" s="187"/>
    </row>
    <row r="32" spans="2:24" ht="13.5" thickBot="1" x14ac:dyDescent="0.25">
      <c r="B32" s="236" t="s">
        <v>176</v>
      </c>
      <c r="C32" s="237">
        <v>0.24510000000000001</v>
      </c>
      <c r="D32" s="238">
        <v>0.2303</v>
      </c>
      <c r="E32" s="239">
        <v>0.2409</v>
      </c>
      <c r="F32" s="240">
        <v>0.25</v>
      </c>
      <c r="G32" s="240">
        <v>0.25</v>
      </c>
      <c r="H32" s="241" t="s">
        <v>171</v>
      </c>
      <c r="I32" s="242">
        <f t="shared" ref="I32" si="13">F32+6%</f>
        <v>0.31</v>
      </c>
      <c r="J32" s="242">
        <f t="shared" ref="J32" si="14">F32-6%</f>
        <v>0.19</v>
      </c>
      <c r="K32" s="243" t="s">
        <v>79</v>
      </c>
      <c r="L32" s="129">
        <v>0.06</v>
      </c>
      <c r="N32" s="189"/>
      <c r="O32" s="190"/>
      <c r="P32" s="190"/>
      <c r="Q32" s="190"/>
      <c r="R32" s="190"/>
      <c r="S32" s="190"/>
      <c r="T32" s="190"/>
      <c r="U32" s="190"/>
      <c r="V32" s="190"/>
      <c r="W32" s="190"/>
      <c r="X32" s="191"/>
    </row>
    <row r="33" spans="2:24" hidden="1" x14ac:dyDescent="0.2">
      <c r="B33" s="145" t="s">
        <v>112</v>
      </c>
      <c r="C33" s="124"/>
      <c r="D33" s="124"/>
      <c r="E33" s="124"/>
      <c r="F33" s="124"/>
      <c r="G33" s="124"/>
      <c r="H33" s="146"/>
      <c r="I33" s="147"/>
      <c r="J33" s="147"/>
      <c r="K33" s="148"/>
    </row>
    <row r="34" spans="2:24" ht="28.5" x14ac:dyDescent="0.2">
      <c r="B34" s="55" t="s">
        <v>228</v>
      </c>
      <c r="C34" s="157">
        <v>2.3999999999999998E-3</v>
      </c>
      <c r="D34" s="157">
        <v>2.3999999999999998E-3</v>
      </c>
      <c r="E34" s="157">
        <v>2E-3</v>
      </c>
    </row>
    <row r="35" spans="2:24" ht="13.5" thickBot="1" x14ac:dyDescent="0.25"/>
    <row r="36" spans="2:24" ht="13.5" thickBot="1" x14ac:dyDescent="0.25">
      <c r="B36" s="122" t="s">
        <v>97</v>
      </c>
      <c r="C36" s="179" t="s">
        <v>227</v>
      </c>
      <c r="D36" s="180"/>
      <c r="E36" s="181"/>
    </row>
    <row r="37" spans="2:24" ht="13.5" thickBot="1" x14ac:dyDescent="0.25">
      <c r="B37" s="230" t="s">
        <v>161</v>
      </c>
      <c r="C37" s="231" t="s">
        <v>180</v>
      </c>
      <c r="D37" s="244" t="s">
        <v>236</v>
      </c>
      <c r="E37" s="248" t="s">
        <v>237</v>
      </c>
      <c r="F37" s="231" t="s">
        <v>165</v>
      </c>
      <c r="G37" s="231" t="s">
        <v>234</v>
      </c>
      <c r="H37" s="234" t="s">
        <v>166</v>
      </c>
      <c r="I37" s="232" t="s">
        <v>167</v>
      </c>
      <c r="J37" s="244" t="s">
        <v>238</v>
      </c>
      <c r="K37" s="235" t="s">
        <v>168</v>
      </c>
      <c r="N37" s="182" t="s">
        <v>169</v>
      </c>
      <c r="O37" s="183"/>
      <c r="P37" s="183"/>
      <c r="Q37" s="183"/>
      <c r="R37" s="183"/>
      <c r="S37" s="183"/>
      <c r="T37" s="183"/>
      <c r="U37" s="183"/>
      <c r="V37" s="183"/>
      <c r="W37" s="183"/>
      <c r="X37" s="184"/>
    </row>
    <row r="38" spans="2:24" ht="25.5" x14ac:dyDescent="0.2">
      <c r="B38" s="226" t="s">
        <v>170</v>
      </c>
      <c r="C38" s="123">
        <v>0.33119999999999999</v>
      </c>
      <c r="D38" s="249" t="s">
        <v>236</v>
      </c>
      <c r="E38" s="250" t="s">
        <v>236</v>
      </c>
      <c r="F38" s="126">
        <v>0.33</v>
      </c>
      <c r="G38" s="126">
        <v>0.33</v>
      </c>
      <c r="H38" s="127" t="s">
        <v>171</v>
      </c>
      <c r="I38" s="128">
        <f>F38+6%</f>
        <v>0.39</v>
      </c>
      <c r="J38" s="128">
        <f>F38-6%</f>
        <v>0.27</v>
      </c>
      <c r="K38" s="228" t="s">
        <v>181</v>
      </c>
      <c r="L38" s="129">
        <v>0.06</v>
      </c>
      <c r="N38" s="192" t="s">
        <v>182</v>
      </c>
      <c r="O38" s="193"/>
      <c r="P38" s="193"/>
      <c r="Q38" s="193"/>
      <c r="R38" s="193"/>
      <c r="S38" s="193"/>
      <c r="T38" s="193"/>
      <c r="U38" s="193"/>
      <c r="V38" s="193"/>
      <c r="W38" s="193"/>
      <c r="X38" s="194"/>
    </row>
    <row r="39" spans="2:24" ht="25.5" x14ac:dyDescent="0.2">
      <c r="B39" s="227" t="s">
        <v>172</v>
      </c>
      <c r="C39" s="123">
        <v>0.3821</v>
      </c>
      <c r="D39" s="249" t="s">
        <v>236</v>
      </c>
      <c r="E39" s="250" t="s">
        <v>236</v>
      </c>
      <c r="F39" s="126">
        <v>0.38</v>
      </c>
      <c r="G39" s="126">
        <v>0.38</v>
      </c>
      <c r="H39" s="127" t="s">
        <v>173</v>
      </c>
      <c r="I39" s="128">
        <f>F39+5%</f>
        <v>0.43</v>
      </c>
      <c r="J39" s="128">
        <f>F39-5%</f>
        <v>0.33</v>
      </c>
      <c r="K39" s="247" t="s">
        <v>183</v>
      </c>
      <c r="L39" s="129">
        <v>0.05</v>
      </c>
      <c r="N39" s="188"/>
      <c r="O39" s="186"/>
      <c r="P39" s="186"/>
      <c r="Q39" s="186"/>
      <c r="R39" s="186"/>
      <c r="S39" s="186"/>
      <c r="T39" s="186"/>
      <c r="U39" s="186"/>
      <c r="V39" s="186"/>
      <c r="W39" s="186"/>
      <c r="X39" s="187"/>
    </row>
    <row r="40" spans="2:24" ht="38.25" x14ac:dyDescent="0.2">
      <c r="B40" s="226" t="s">
        <v>174</v>
      </c>
      <c r="C40" s="123">
        <v>0.33200000000000002</v>
      </c>
      <c r="D40" s="249" t="s">
        <v>236</v>
      </c>
      <c r="E40" s="250" t="s">
        <v>236</v>
      </c>
      <c r="F40" s="126">
        <v>0.33</v>
      </c>
      <c r="G40" s="126">
        <v>0.33</v>
      </c>
      <c r="H40" s="127" t="s">
        <v>171</v>
      </c>
      <c r="I40" s="128">
        <f t="shared" ref="I40" si="15">F40+6%</f>
        <v>0.39</v>
      </c>
      <c r="J40" s="128">
        <f t="shared" ref="J40" si="16">F40-6%</f>
        <v>0.27</v>
      </c>
      <c r="K40" s="228" t="s">
        <v>184</v>
      </c>
      <c r="L40" s="129">
        <v>0.06</v>
      </c>
      <c r="N40" s="188"/>
      <c r="O40" s="186"/>
      <c r="P40" s="186"/>
      <c r="Q40" s="186"/>
      <c r="R40" s="186"/>
      <c r="S40" s="186"/>
      <c r="T40" s="186"/>
      <c r="U40" s="186"/>
      <c r="V40" s="186"/>
      <c r="W40" s="186"/>
      <c r="X40" s="187"/>
    </row>
    <row r="41" spans="2:24" x14ac:dyDescent="0.2">
      <c r="B41" s="227" t="s">
        <v>70</v>
      </c>
      <c r="C41" s="123">
        <v>0.1361</v>
      </c>
      <c r="D41" s="249" t="s">
        <v>236</v>
      </c>
      <c r="E41" s="250" t="s">
        <v>236</v>
      </c>
      <c r="F41" s="126">
        <v>0.15</v>
      </c>
      <c r="G41" s="126">
        <v>0.15</v>
      </c>
      <c r="H41" s="127" t="s">
        <v>173</v>
      </c>
      <c r="I41" s="128">
        <f>IF(F41+5%&gt;20%,20%,F41+5%)</f>
        <v>0.2</v>
      </c>
      <c r="J41" s="128">
        <f>IF(F41+5%&gt;20%,15%,F41-5%)</f>
        <v>9.9999999999999992E-2</v>
      </c>
      <c r="K41" s="229" t="s">
        <v>78</v>
      </c>
      <c r="L41" s="129">
        <v>0.05</v>
      </c>
      <c r="N41" s="188"/>
      <c r="O41" s="186"/>
      <c r="P41" s="186"/>
      <c r="Q41" s="186"/>
      <c r="R41" s="186"/>
      <c r="S41" s="186"/>
      <c r="T41" s="186"/>
      <c r="U41" s="186"/>
      <c r="V41" s="186"/>
      <c r="W41" s="186"/>
      <c r="X41" s="187"/>
    </row>
    <row r="42" spans="2:24" x14ac:dyDescent="0.2">
      <c r="B42" s="227" t="s">
        <v>175</v>
      </c>
      <c r="C42" s="130">
        <f>SUM(C38:C41)</f>
        <v>1.1814</v>
      </c>
      <c r="D42" s="251" t="s">
        <v>236</v>
      </c>
      <c r="E42" s="252" t="s">
        <v>236</v>
      </c>
      <c r="F42" s="133">
        <v>1.19</v>
      </c>
      <c r="G42" s="133">
        <v>1.19</v>
      </c>
      <c r="H42" s="246" t="s">
        <v>236</v>
      </c>
      <c r="I42" s="246" t="s">
        <v>236</v>
      </c>
      <c r="J42" s="246" t="s">
        <v>236</v>
      </c>
      <c r="K42" s="245" t="s">
        <v>236</v>
      </c>
      <c r="N42" s="188"/>
      <c r="O42" s="186"/>
      <c r="P42" s="186"/>
      <c r="Q42" s="186"/>
      <c r="R42" s="186"/>
      <c r="S42" s="186"/>
      <c r="T42" s="186"/>
      <c r="U42" s="186"/>
      <c r="V42" s="186"/>
      <c r="W42" s="186"/>
      <c r="X42" s="187"/>
    </row>
    <row r="43" spans="2:24" ht="13.5" thickBot="1" x14ac:dyDescent="0.25">
      <c r="B43" s="236" t="s">
        <v>176</v>
      </c>
      <c r="C43" s="237">
        <v>0.87780000000000002</v>
      </c>
      <c r="D43" s="253" t="s">
        <v>236</v>
      </c>
      <c r="E43" s="254" t="s">
        <v>236</v>
      </c>
      <c r="F43" s="240">
        <v>0.88</v>
      </c>
      <c r="G43" s="240">
        <v>0.88</v>
      </c>
      <c r="H43" s="241" t="s">
        <v>171</v>
      </c>
      <c r="I43" s="242">
        <f t="shared" ref="I43" si="17">F43+6%</f>
        <v>0.94</v>
      </c>
      <c r="J43" s="242">
        <f t="shared" ref="J43" si="18">F43-6%</f>
        <v>0.82000000000000006</v>
      </c>
      <c r="K43" s="243" t="s">
        <v>79</v>
      </c>
      <c r="L43" s="129">
        <v>0.06</v>
      </c>
      <c r="N43" s="189"/>
      <c r="O43" s="190"/>
      <c r="P43" s="190"/>
      <c r="Q43" s="190"/>
      <c r="R43" s="190"/>
      <c r="S43" s="190"/>
      <c r="T43" s="190"/>
      <c r="U43" s="190"/>
      <c r="V43" s="190"/>
      <c r="W43" s="190"/>
      <c r="X43" s="191"/>
    </row>
    <row r="44" spans="2:24" hidden="1" x14ac:dyDescent="0.2">
      <c r="B44" s="140" t="s">
        <v>112</v>
      </c>
      <c r="C44" s="141"/>
      <c r="D44" s="141"/>
      <c r="E44" s="141"/>
      <c r="F44" s="141"/>
      <c r="G44" s="141"/>
      <c r="H44" s="142"/>
      <c r="I44" s="143"/>
      <c r="J44" s="143"/>
      <c r="K44" s="144"/>
      <c r="P44" s="151"/>
      <c r="Q44" s="151"/>
      <c r="R44" s="151"/>
      <c r="S44" s="151"/>
      <c r="T44" s="151"/>
      <c r="U44" s="151"/>
      <c r="V44" s="151"/>
      <c r="W44" s="151"/>
      <c r="X44" s="152"/>
    </row>
    <row r="45" spans="2:24" ht="29.25" thickBot="1" x14ac:dyDescent="0.25">
      <c r="B45" s="55" t="s">
        <v>228</v>
      </c>
      <c r="C45" s="157">
        <v>2E-3</v>
      </c>
    </row>
    <row r="46" spans="2:24" ht="13.5" thickBot="1" x14ac:dyDescent="0.25">
      <c r="B46" s="122" t="s">
        <v>119</v>
      </c>
      <c r="C46" s="179" t="s">
        <v>227</v>
      </c>
      <c r="D46" s="180"/>
      <c r="E46" s="181"/>
    </row>
    <row r="47" spans="2:24" ht="13.5" thickBot="1" x14ac:dyDescent="0.25">
      <c r="B47" s="230" t="s">
        <v>161</v>
      </c>
      <c r="C47" s="231" t="s">
        <v>185</v>
      </c>
      <c r="D47" s="232" t="s">
        <v>186</v>
      </c>
      <c r="E47" s="233" t="s">
        <v>187</v>
      </c>
      <c r="F47" s="231" t="s">
        <v>165</v>
      </c>
      <c r="G47" s="231" t="s">
        <v>234</v>
      </c>
      <c r="H47" s="234" t="s">
        <v>166</v>
      </c>
      <c r="I47" s="232" t="s">
        <v>167</v>
      </c>
      <c r="J47" s="244" t="s">
        <v>236</v>
      </c>
      <c r="K47" s="235" t="s">
        <v>168</v>
      </c>
      <c r="N47" s="182" t="s">
        <v>169</v>
      </c>
      <c r="O47" s="183"/>
      <c r="P47" s="183"/>
      <c r="Q47" s="183"/>
      <c r="R47" s="183"/>
      <c r="S47" s="183"/>
      <c r="T47" s="183"/>
      <c r="U47" s="183"/>
      <c r="V47" s="183"/>
      <c r="W47" s="183"/>
      <c r="X47" s="184"/>
    </row>
    <row r="48" spans="2:24" ht="25.5" x14ac:dyDescent="0.2">
      <c r="B48" s="226" t="s">
        <v>170</v>
      </c>
      <c r="C48" s="123">
        <v>1.1299999999999999E-2</v>
      </c>
      <c r="D48" s="124">
        <v>1.2E-2</v>
      </c>
      <c r="E48" s="125">
        <v>1.09E-2</v>
      </c>
      <c r="F48" s="126">
        <v>0.06</v>
      </c>
      <c r="G48" s="126">
        <v>0.06</v>
      </c>
      <c r="H48" s="127" t="s">
        <v>171</v>
      </c>
      <c r="I48" s="128">
        <f>F48+6%</f>
        <v>0.12</v>
      </c>
      <c r="J48" s="128">
        <f>F48-6%</f>
        <v>0</v>
      </c>
      <c r="K48" s="228" t="s">
        <v>130</v>
      </c>
      <c r="L48" s="129">
        <v>0.06</v>
      </c>
      <c r="N48" s="185" t="s">
        <v>120</v>
      </c>
      <c r="O48" s="195"/>
      <c r="P48" s="195"/>
      <c r="Q48" s="195"/>
      <c r="R48" s="195"/>
      <c r="S48" s="195"/>
      <c r="T48" s="195"/>
      <c r="U48" s="195"/>
      <c r="V48" s="195"/>
      <c r="W48" s="195"/>
      <c r="X48" s="196"/>
    </row>
    <row r="49" spans="2:24" x14ac:dyDescent="0.2">
      <c r="B49" s="227" t="s">
        <v>172</v>
      </c>
      <c r="C49" s="123">
        <v>0.1847</v>
      </c>
      <c r="D49" s="124">
        <v>0.1741</v>
      </c>
      <c r="E49" s="125">
        <v>0.1721</v>
      </c>
      <c r="F49" s="126">
        <v>0.18</v>
      </c>
      <c r="G49" s="126">
        <v>0.18</v>
      </c>
      <c r="H49" s="127" t="s">
        <v>173</v>
      </c>
      <c r="I49" s="128">
        <f>F49+5%</f>
        <v>0.22999999999999998</v>
      </c>
      <c r="J49" s="128">
        <f>F49-5%</f>
        <v>0.13</v>
      </c>
      <c r="K49" s="229" t="s">
        <v>73</v>
      </c>
      <c r="L49" s="129">
        <v>0.05</v>
      </c>
      <c r="N49" s="185"/>
      <c r="O49" s="195"/>
      <c r="P49" s="195"/>
      <c r="Q49" s="195"/>
      <c r="R49" s="195"/>
      <c r="S49" s="195"/>
      <c r="T49" s="195"/>
      <c r="U49" s="195"/>
      <c r="V49" s="195"/>
      <c r="W49" s="195"/>
      <c r="X49" s="196"/>
    </row>
    <row r="50" spans="2:24" ht="25.5" x14ac:dyDescent="0.2">
      <c r="B50" s="226" t="s">
        <v>174</v>
      </c>
      <c r="C50" s="123">
        <v>0.70609999999999995</v>
      </c>
      <c r="D50" s="124">
        <v>0.72019999999999995</v>
      </c>
      <c r="E50" s="125">
        <v>0.7167</v>
      </c>
      <c r="F50" s="126">
        <v>0.7</v>
      </c>
      <c r="G50" s="126">
        <v>0.7</v>
      </c>
      <c r="H50" s="127" t="s">
        <v>171</v>
      </c>
      <c r="I50" s="128">
        <f t="shared" ref="I50" si="19">F50+6%</f>
        <v>0.76</v>
      </c>
      <c r="J50" s="128">
        <f t="shared" ref="J50" si="20">F50-6%</f>
        <v>0.6399999999999999</v>
      </c>
      <c r="K50" s="229" t="s">
        <v>74</v>
      </c>
      <c r="L50" s="129">
        <v>0.06</v>
      </c>
      <c r="N50" s="185"/>
      <c r="O50" s="195"/>
      <c r="P50" s="195"/>
      <c r="Q50" s="195"/>
      <c r="R50" s="195"/>
      <c r="S50" s="195"/>
      <c r="T50" s="195"/>
      <c r="U50" s="195"/>
      <c r="V50" s="195"/>
      <c r="W50" s="195"/>
      <c r="X50" s="196"/>
    </row>
    <row r="51" spans="2:24" ht="25.5" x14ac:dyDescent="0.2">
      <c r="B51" s="226" t="s">
        <v>67</v>
      </c>
      <c r="C51" s="123">
        <v>1.5299999999999999E-2</v>
      </c>
      <c r="D51" s="124">
        <v>1.5599999999999999E-2</v>
      </c>
      <c r="E51" s="125">
        <v>1.4800000000000001E-2</v>
      </c>
      <c r="F51" s="126">
        <v>0.05</v>
      </c>
      <c r="G51" s="126">
        <v>0.05</v>
      </c>
      <c r="H51" s="127" t="s">
        <v>173</v>
      </c>
      <c r="I51" s="128">
        <f t="shared" ref="I51:I52" si="21">F51+5%</f>
        <v>0.1</v>
      </c>
      <c r="J51" s="128">
        <f t="shared" ref="J51:J52" si="22">F51-5%</f>
        <v>0</v>
      </c>
      <c r="K51" s="228" t="s">
        <v>76</v>
      </c>
      <c r="L51" s="129">
        <v>0.05</v>
      </c>
      <c r="N51" s="185"/>
      <c r="O51" s="195"/>
      <c r="P51" s="195"/>
      <c r="Q51" s="195"/>
      <c r="R51" s="195"/>
      <c r="S51" s="195"/>
      <c r="T51" s="195"/>
      <c r="U51" s="195"/>
      <c r="V51" s="195"/>
      <c r="W51" s="195"/>
      <c r="X51" s="196"/>
    </row>
    <row r="52" spans="2:24" x14ac:dyDescent="0.2">
      <c r="B52" s="226" t="s">
        <v>68</v>
      </c>
      <c r="C52" s="123">
        <v>0</v>
      </c>
      <c r="D52" s="124">
        <v>0</v>
      </c>
      <c r="E52" s="125">
        <v>0</v>
      </c>
      <c r="F52" s="126">
        <v>0.05</v>
      </c>
      <c r="G52" s="126">
        <v>0.05</v>
      </c>
      <c r="H52" s="127" t="s">
        <v>173</v>
      </c>
      <c r="I52" s="128">
        <f t="shared" si="21"/>
        <v>0.1</v>
      </c>
      <c r="J52" s="128">
        <f t="shared" si="22"/>
        <v>0</v>
      </c>
      <c r="K52" s="229" t="s">
        <v>77</v>
      </c>
      <c r="L52" s="129">
        <v>0.05</v>
      </c>
      <c r="N52" s="185"/>
      <c r="O52" s="195"/>
      <c r="P52" s="195"/>
      <c r="Q52" s="195"/>
      <c r="R52" s="195"/>
      <c r="S52" s="195"/>
      <c r="T52" s="195"/>
      <c r="U52" s="195"/>
      <c r="V52" s="195"/>
      <c r="W52" s="195"/>
      <c r="X52" s="196"/>
    </row>
    <row r="53" spans="2:24" x14ac:dyDescent="0.2">
      <c r="B53" s="227" t="s">
        <v>69</v>
      </c>
      <c r="C53" s="123">
        <v>0</v>
      </c>
      <c r="D53" s="124">
        <v>0</v>
      </c>
      <c r="E53" s="125">
        <v>0</v>
      </c>
      <c r="F53" s="126">
        <v>0.05</v>
      </c>
      <c r="G53" s="126">
        <v>0.05</v>
      </c>
      <c r="H53" s="127" t="s">
        <v>173</v>
      </c>
      <c r="I53" s="128">
        <f>F53+5%</f>
        <v>0.1</v>
      </c>
      <c r="J53" s="128">
        <f>F53-5%</f>
        <v>0</v>
      </c>
      <c r="K53" s="229" t="s">
        <v>78</v>
      </c>
      <c r="L53" s="129">
        <v>0.05</v>
      </c>
      <c r="N53" s="185"/>
      <c r="O53" s="195"/>
      <c r="P53" s="195"/>
      <c r="Q53" s="195"/>
      <c r="R53" s="195"/>
      <c r="S53" s="195"/>
      <c r="T53" s="195"/>
      <c r="U53" s="195"/>
      <c r="V53" s="195"/>
      <c r="W53" s="195"/>
      <c r="X53" s="196"/>
    </row>
    <row r="54" spans="2:24" x14ac:dyDescent="0.2">
      <c r="B54" s="227" t="s">
        <v>107</v>
      </c>
      <c r="C54" s="123">
        <v>0</v>
      </c>
      <c r="D54" s="124">
        <v>0</v>
      </c>
      <c r="E54" s="125">
        <v>0</v>
      </c>
      <c r="F54" s="126">
        <v>0.05</v>
      </c>
      <c r="G54" s="126">
        <v>0.05</v>
      </c>
      <c r="H54" s="127" t="s">
        <v>173</v>
      </c>
      <c r="I54" s="128">
        <f>F54+5%</f>
        <v>0.1</v>
      </c>
      <c r="J54" s="128">
        <f>F54-5%</f>
        <v>0</v>
      </c>
      <c r="K54" s="229" t="s">
        <v>78</v>
      </c>
      <c r="L54" s="129">
        <v>0.05</v>
      </c>
      <c r="N54" s="185"/>
      <c r="O54" s="195"/>
      <c r="P54" s="195"/>
      <c r="Q54" s="195"/>
      <c r="R54" s="195"/>
      <c r="S54" s="195"/>
      <c r="T54" s="195"/>
      <c r="U54" s="195"/>
      <c r="V54" s="195"/>
      <c r="W54" s="195"/>
      <c r="X54" s="196"/>
    </row>
    <row r="55" spans="2:24" x14ac:dyDescent="0.2">
      <c r="B55" s="227" t="s">
        <v>70</v>
      </c>
      <c r="C55" s="123">
        <v>8.14E-2</v>
      </c>
      <c r="D55" s="124">
        <v>7.6899999999999996E-2</v>
      </c>
      <c r="E55" s="125">
        <v>8.43E-2</v>
      </c>
      <c r="F55" s="126">
        <v>0.11</v>
      </c>
      <c r="G55" s="126">
        <v>0.11</v>
      </c>
      <c r="H55" s="127" t="s">
        <v>173</v>
      </c>
      <c r="I55" s="128">
        <f>IF(F55+5%&gt;20%,20%,F55+5%)</f>
        <v>0.16</v>
      </c>
      <c r="J55" s="128">
        <f>IF(F55+5%&gt;20%,15%,F55-5%)</f>
        <v>0.06</v>
      </c>
      <c r="K55" s="229" t="s">
        <v>78</v>
      </c>
      <c r="L55" s="129">
        <v>0.05</v>
      </c>
      <c r="N55" s="185"/>
      <c r="O55" s="195"/>
      <c r="P55" s="195"/>
      <c r="Q55" s="195"/>
      <c r="R55" s="195"/>
      <c r="S55" s="195"/>
      <c r="T55" s="195"/>
      <c r="U55" s="195"/>
      <c r="V55" s="195"/>
      <c r="W55" s="195"/>
      <c r="X55" s="196"/>
    </row>
    <row r="56" spans="2:24" x14ac:dyDescent="0.2">
      <c r="B56" s="227" t="s">
        <v>71</v>
      </c>
      <c r="C56" s="123">
        <v>1.1000000000000001E-3</v>
      </c>
      <c r="D56" s="124">
        <v>2.3999999999999998E-3</v>
      </c>
      <c r="E56" s="125">
        <v>1E-3</v>
      </c>
      <c r="F56" s="126">
        <v>0.05</v>
      </c>
      <c r="G56" s="126">
        <v>0.05</v>
      </c>
      <c r="H56" s="127" t="s">
        <v>173</v>
      </c>
      <c r="I56" s="128">
        <f t="shared" ref="I56" si="23">F56+5%</f>
        <v>0.1</v>
      </c>
      <c r="J56" s="128">
        <f t="shared" ref="J56" si="24">F56-5%</f>
        <v>0</v>
      </c>
      <c r="K56" s="245" t="s">
        <v>236</v>
      </c>
      <c r="L56" s="129">
        <v>0.05</v>
      </c>
      <c r="N56" s="185"/>
      <c r="O56" s="195"/>
      <c r="P56" s="195"/>
      <c r="Q56" s="195"/>
      <c r="R56" s="195"/>
      <c r="S56" s="195"/>
      <c r="T56" s="195"/>
      <c r="U56" s="195"/>
      <c r="V56" s="195"/>
      <c r="W56" s="195"/>
      <c r="X56" s="196"/>
    </row>
    <row r="57" spans="2:24" x14ac:dyDescent="0.2">
      <c r="B57" s="227" t="s">
        <v>175</v>
      </c>
      <c r="C57" s="130">
        <f>SUM(C48:C56)</f>
        <v>0.9998999999999999</v>
      </c>
      <c r="D57" s="131">
        <f>SUM(D48:D56)</f>
        <v>1.0011999999999999</v>
      </c>
      <c r="E57" s="132">
        <f>SUM(E48:E56)</f>
        <v>0.99980000000000002</v>
      </c>
      <c r="F57" s="133">
        <v>1.3000000000000003</v>
      </c>
      <c r="G57" s="133">
        <v>1.3000000000000003</v>
      </c>
      <c r="H57" s="246" t="s">
        <v>236</v>
      </c>
      <c r="I57" s="246" t="s">
        <v>236</v>
      </c>
      <c r="J57" s="246" t="s">
        <v>236</v>
      </c>
      <c r="K57" s="245" t="s">
        <v>236</v>
      </c>
      <c r="N57" s="185"/>
      <c r="O57" s="195"/>
      <c r="P57" s="195"/>
      <c r="Q57" s="195"/>
      <c r="R57" s="195"/>
      <c r="S57" s="195"/>
      <c r="T57" s="195"/>
      <c r="U57" s="195"/>
      <c r="V57" s="195"/>
      <c r="W57" s="195"/>
      <c r="X57" s="196"/>
    </row>
    <row r="58" spans="2:24" ht="13.5" thickBot="1" x14ac:dyDescent="0.25">
      <c r="B58" s="236" t="s">
        <v>176</v>
      </c>
      <c r="C58" s="237">
        <v>7.3400000000000007E-2</v>
      </c>
      <c r="D58" s="238">
        <v>7.7299999999999994E-2</v>
      </c>
      <c r="E58" s="239">
        <v>7.22E-2</v>
      </c>
      <c r="F58" s="240">
        <v>0.08</v>
      </c>
      <c r="G58" s="240">
        <v>0.08</v>
      </c>
      <c r="H58" s="241" t="s">
        <v>171</v>
      </c>
      <c r="I58" s="242">
        <f t="shared" ref="I58" si="25">F58+6%</f>
        <v>0.14000000000000001</v>
      </c>
      <c r="J58" s="242">
        <f t="shared" ref="J58" si="26">F58-6%</f>
        <v>2.0000000000000004E-2</v>
      </c>
      <c r="K58" s="243" t="s">
        <v>79</v>
      </c>
      <c r="L58" s="129">
        <v>0.06</v>
      </c>
      <c r="N58" s="197"/>
      <c r="O58" s="198"/>
      <c r="P58" s="198"/>
      <c r="Q58" s="198"/>
      <c r="R58" s="198"/>
      <c r="S58" s="198"/>
      <c r="T58" s="198"/>
      <c r="U58" s="198"/>
      <c r="V58" s="198"/>
      <c r="W58" s="198"/>
      <c r="X58" s="199"/>
    </row>
    <row r="59" spans="2:24" hidden="1" x14ac:dyDescent="0.2">
      <c r="B59" s="140" t="s">
        <v>112</v>
      </c>
      <c r="C59" s="141"/>
      <c r="D59" s="141"/>
      <c r="E59" s="141"/>
      <c r="F59" s="141"/>
      <c r="G59" s="141"/>
      <c r="H59" s="142"/>
      <c r="I59" s="143"/>
      <c r="J59" s="143"/>
      <c r="K59" s="144"/>
    </row>
    <row r="60" spans="2:24" ht="28.5" x14ac:dyDescent="0.2">
      <c r="B60" s="55" t="s">
        <v>228</v>
      </c>
      <c r="C60" s="157">
        <v>2E-3</v>
      </c>
      <c r="D60" s="157">
        <v>2E-3</v>
      </c>
      <c r="E60" s="157">
        <v>2E-3</v>
      </c>
    </row>
    <row r="61" spans="2:24" ht="13.5" thickBot="1" x14ac:dyDescent="0.25"/>
    <row r="62" spans="2:24" ht="13.5" thickBot="1" x14ac:dyDescent="0.25">
      <c r="B62" s="122" t="s">
        <v>188</v>
      </c>
      <c r="C62" s="179" t="s">
        <v>227</v>
      </c>
      <c r="D62" s="180"/>
      <c r="E62" s="181"/>
    </row>
    <row r="63" spans="2:24" ht="13.5" thickBot="1" x14ac:dyDescent="0.25">
      <c r="B63" s="230" t="s">
        <v>161</v>
      </c>
      <c r="C63" s="231" t="s">
        <v>189</v>
      </c>
      <c r="D63" s="232" t="s">
        <v>190</v>
      </c>
      <c r="E63" s="233" t="s">
        <v>191</v>
      </c>
      <c r="F63" s="231" t="s">
        <v>165</v>
      </c>
      <c r="G63" s="231" t="s">
        <v>234</v>
      </c>
      <c r="H63" s="234" t="s">
        <v>166</v>
      </c>
      <c r="I63" s="232" t="s">
        <v>167</v>
      </c>
      <c r="J63" s="244" t="s">
        <v>236</v>
      </c>
      <c r="K63" s="235" t="s">
        <v>168</v>
      </c>
      <c r="N63" s="182" t="s">
        <v>169</v>
      </c>
      <c r="O63" s="183"/>
      <c r="P63" s="183"/>
      <c r="Q63" s="183"/>
      <c r="R63" s="183"/>
      <c r="S63" s="183"/>
      <c r="T63" s="183"/>
      <c r="U63" s="183"/>
      <c r="V63" s="183"/>
      <c r="W63" s="183"/>
      <c r="X63" s="184"/>
    </row>
    <row r="64" spans="2:24" ht="25.5" x14ac:dyDescent="0.2">
      <c r="B64" s="226" t="s">
        <v>170</v>
      </c>
      <c r="C64" s="123">
        <v>0.99399999999999999</v>
      </c>
      <c r="D64" s="124">
        <v>0.99360000000000004</v>
      </c>
      <c r="E64" s="125">
        <v>0.99180000000000001</v>
      </c>
      <c r="F64" s="126">
        <v>0.94</v>
      </c>
      <c r="G64" s="126">
        <v>0.94</v>
      </c>
      <c r="H64" s="127" t="s">
        <v>171</v>
      </c>
      <c r="I64" s="128">
        <f>F64+6%</f>
        <v>1</v>
      </c>
      <c r="J64" s="128">
        <f>F64-6%</f>
        <v>0.87999999999999989</v>
      </c>
      <c r="K64" s="228" t="s">
        <v>26</v>
      </c>
      <c r="L64" s="129">
        <v>0.06</v>
      </c>
      <c r="N64" s="192" t="s">
        <v>43</v>
      </c>
      <c r="O64" s="193"/>
      <c r="P64" s="193"/>
      <c r="Q64" s="193"/>
      <c r="R64" s="193"/>
      <c r="S64" s="193"/>
      <c r="T64" s="193"/>
      <c r="U64" s="193"/>
      <c r="V64" s="193"/>
      <c r="W64" s="193"/>
      <c r="X64" s="194"/>
    </row>
    <row r="65" spans="2:24" x14ac:dyDescent="0.2">
      <c r="B65" s="227" t="s">
        <v>172</v>
      </c>
      <c r="C65" s="123">
        <v>0</v>
      </c>
      <c r="D65" s="124">
        <v>0</v>
      </c>
      <c r="E65" s="125">
        <v>0</v>
      </c>
      <c r="F65" s="126">
        <v>0</v>
      </c>
      <c r="G65" s="126">
        <v>0</v>
      </c>
      <c r="H65" s="127" t="s">
        <v>173</v>
      </c>
      <c r="I65" s="246" t="s">
        <v>236</v>
      </c>
      <c r="J65" s="246" t="s">
        <v>236</v>
      </c>
      <c r="K65" s="245" t="s">
        <v>236</v>
      </c>
      <c r="L65" s="129">
        <v>0.05</v>
      </c>
      <c r="N65" s="188"/>
      <c r="O65" s="186"/>
      <c r="P65" s="186"/>
      <c r="Q65" s="186"/>
      <c r="R65" s="186"/>
      <c r="S65" s="186"/>
      <c r="T65" s="186"/>
      <c r="U65" s="186"/>
      <c r="V65" s="186"/>
      <c r="W65" s="186"/>
      <c r="X65" s="187"/>
    </row>
    <row r="66" spans="2:24" ht="25.5" x14ac:dyDescent="0.2">
      <c r="B66" s="226" t="s">
        <v>174</v>
      </c>
      <c r="C66" s="123">
        <v>0</v>
      </c>
      <c r="D66" s="124">
        <v>0</v>
      </c>
      <c r="E66" s="125">
        <v>0</v>
      </c>
      <c r="F66" s="126">
        <v>0</v>
      </c>
      <c r="G66" s="126">
        <v>0</v>
      </c>
      <c r="H66" s="127" t="s">
        <v>171</v>
      </c>
      <c r="I66" s="246" t="s">
        <v>236</v>
      </c>
      <c r="J66" s="246" t="s">
        <v>236</v>
      </c>
      <c r="K66" s="245" t="s">
        <v>236</v>
      </c>
      <c r="L66" s="129">
        <v>0.06</v>
      </c>
      <c r="N66" s="188"/>
      <c r="O66" s="186"/>
      <c r="P66" s="186"/>
      <c r="Q66" s="186"/>
      <c r="R66" s="186"/>
      <c r="S66" s="186"/>
      <c r="T66" s="186"/>
      <c r="U66" s="186"/>
      <c r="V66" s="186"/>
      <c r="W66" s="186"/>
      <c r="X66" s="187"/>
    </row>
    <row r="67" spans="2:24" x14ac:dyDescent="0.2">
      <c r="B67" s="227" t="s">
        <v>70</v>
      </c>
      <c r="C67" s="123">
        <v>0.12280000000000001</v>
      </c>
      <c r="D67" s="124">
        <v>0.1328</v>
      </c>
      <c r="E67" s="125">
        <v>0.2409</v>
      </c>
      <c r="F67" s="126">
        <v>0.15</v>
      </c>
      <c r="G67" s="126">
        <v>0.15</v>
      </c>
      <c r="H67" s="127" t="s">
        <v>173</v>
      </c>
      <c r="I67" s="153">
        <f>F67+5%</f>
        <v>0.2</v>
      </c>
      <c r="J67" s="153">
        <f>F67-5%</f>
        <v>9.9999999999999992E-2</v>
      </c>
      <c r="K67" s="229" t="s">
        <v>78</v>
      </c>
      <c r="L67" s="129">
        <v>0.05</v>
      </c>
      <c r="N67" s="188"/>
      <c r="O67" s="186"/>
      <c r="P67" s="186"/>
      <c r="Q67" s="186"/>
      <c r="R67" s="186"/>
      <c r="S67" s="186"/>
      <c r="T67" s="186"/>
      <c r="U67" s="186"/>
      <c r="V67" s="186"/>
      <c r="W67" s="186"/>
      <c r="X67" s="187"/>
    </row>
    <row r="68" spans="2:24" x14ac:dyDescent="0.2">
      <c r="B68" s="227" t="s">
        <v>175</v>
      </c>
      <c r="C68" s="130">
        <f>SUM(C64:C67)</f>
        <v>1.1168</v>
      </c>
      <c r="D68" s="131">
        <f t="shared" ref="D68:E68" si="27">SUM(D64:D67)</f>
        <v>1.1264000000000001</v>
      </c>
      <c r="E68" s="132">
        <f t="shared" si="27"/>
        <v>1.2326999999999999</v>
      </c>
      <c r="F68" s="133">
        <f>SUM(F64:F67)</f>
        <v>1.0899999999999999</v>
      </c>
      <c r="G68" s="133">
        <f>SUM(G64:G67)</f>
        <v>1.0899999999999999</v>
      </c>
      <c r="H68" s="246" t="s">
        <v>236</v>
      </c>
      <c r="I68" s="246" t="s">
        <v>236</v>
      </c>
      <c r="J68" s="246" t="s">
        <v>236</v>
      </c>
      <c r="K68" s="245" t="s">
        <v>236</v>
      </c>
      <c r="N68" s="188"/>
      <c r="O68" s="186"/>
      <c r="P68" s="186"/>
      <c r="Q68" s="186"/>
      <c r="R68" s="186"/>
      <c r="S68" s="186"/>
      <c r="T68" s="186"/>
      <c r="U68" s="186"/>
      <c r="V68" s="186"/>
      <c r="W68" s="186"/>
      <c r="X68" s="187"/>
    </row>
    <row r="69" spans="2:24" ht="13.5" thickBot="1" x14ac:dyDescent="0.25">
      <c r="B69" s="236" t="s">
        <v>176</v>
      </c>
      <c r="C69" s="237">
        <v>0</v>
      </c>
      <c r="D69" s="238">
        <v>0</v>
      </c>
      <c r="E69" s="239">
        <v>0</v>
      </c>
      <c r="F69" s="240">
        <v>0.06</v>
      </c>
      <c r="G69" s="240">
        <v>0.06</v>
      </c>
      <c r="H69" s="241" t="s">
        <v>171</v>
      </c>
      <c r="I69" s="255" t="s">
        <v>236</v>
      </c>
      <c r="J69" s="255" t="s">
        <v>236</v>
      </c>
      <c r="K69" s="256" t="s">
        <v>236</v>
      </c>
      <c r="L69" s="129">
        <v>0.06</v>
      </c>
      <c r="N69" s="189"/>
      <c r="O69" s="190"/>
      <c r="P69" s="190"/>
      <c r="Q69" s="190"/>
      <c r="R69" s="190"/>
      <c r="S69" s="190"/>
      <c r="T69" s="190"/>
      <c r="U69" s="190"/>
      <c r="V69" s="190"/>
      <c r="W69" s="190"/>
      <c r="X69" s="191"/>
    </row>
    <row r="70" spans="2:24" ht="28.5" x14ac:dyDescent="0.2">
      <c r="B70" s="55" t="s">
        <v>228</v>
      </c>
      <c r="C70" s="157">
        <v>1.5E-3</v>
      </c>
      <c r="D70" s="157">
        <v>1.5E-3</v>
      </c>
      <c r="E70" s="157">
        <v>1.5E-3</v>
      </c>
    </row>
    <row r="71" spans="2:24" ht="13.5" thickBot="1" x14ac:dyDescent="0.25"/>
    <row r="72" spans="2:24" ht="13.5" thickBot="1" x14ac:dyDescent="0.25">
      <c r="B72" s="122" t="s">
        <v>192</v>
      </c>
      <c r="C72" s="179" t="s">
        <v>227</v>
      </c>
      <c r="D72" s="180"/>
      <c r="E72" s="181"/>
    </row>
    <row r="73" spans="2:24" ht="26.25" thickBot="1" x14ac:dyDescent="0.25">
      <c r="B73" s="230" t="s">
        <v>161</v>
      </c>
      <c r="C73" s="231" t="s">
        <v>193</v>
      </c>
      <c r="D73" s="232" t="s">
        <v>194</v>
      </c>
      <c r="E73" s="233" t="s">
        <v>195</v>
      </c>
      <c r="F73" s="231" t="s">
        <v>165</v>
      </c>
      <c r="G73" s="231" t="s">
        <v>234</v>
      </c>
      <c r="H73" s="234" t="s">
        <v>166</v>
      </c>
      <c r="I73" s="232" t="s">
        <v>167</v>
      </c>
      <c r="J73" s="244" t="s">
        <v>236</v>
      </c>
      <c r="K73" s="235" t="s">
        <v>168</v>
      </c>
      <c r="N73" s="182" t="s">
        <v>169</v>
      </c>
      <c r="O73" s="183"/>
      <c r="P73" s="183"/>
      <c r="Q73" s="183"/>
      <c r="R73" s="183"/>
      <c r="S73" s="183"/>
      <c r="T73" s="183"/>
      <c r="U73" s="183"/>
      <c r="V73" s="183"/>
      <c r="W73" s="183"/>
      <c r="X73" s="184"/>
    </row>
    <row r="74" spans="2:24" ht="25.5" x14ac:dyDescent="0.2">
      <c r="B74" s="226" t="s">
        <v>170</v>
      </c>
      <c r="C74" s="123">
        <v>0.99709999999999999</v>
      </c>
      <c r="D74" s="124">
        <v>0.99560000000000004</v>
      </c>
      <c r="E74" s="125">
        <v>0.99550000000000005</v>
      </c>
      <c r="F74" s="126">
        <v>0.94</v>
      </c>
      <c r="G74" s="126">
        <v>0.94</v>
      </c>
      <c r="H74" s="127" t="s">
        <v>171</v>
      </c>
      <c r="I74" s="128">
        <f>F74+6%</f>
        <v>1</v>
      </c>
      <c r="J74" s="128">
        <f>F74-6%</f>
        <v>0.87999999999999989</v>
      </c>
      <c r="K74" s="228" t="s">
        <v>36</v>
      </c>
      <c r="L74" s="129">
        <v>0.06</v>
      </c>
      <c r="N74" s="192" t="s">
        <v>35</v>
      </c>
      <c r="O74" s="193"/>
      <c r="P74" s="193"/>
      <c r="Q74" s="193"/>
      <c r="R74" s="193"/>
      <c r="S74" s="193"/>
      <c r="T74" s="193"/>
      <c r="U74" s="193"/>
      <c r="V74" s="193"/>
      <c r="W74" s="193"/>
      <c r="X74" s="194"/>
    </row>
    <row r="75" spans="2:24" x14ac:dyDescent="0.2">
      <c r="B75" s="227" t="s">
        <v>172</v>
      </c>
      <c r="C75" s="123">
        <v>0.1053</v>
      </c>
      <c r="D75" s="124">
        <v>9.6100000000000005E-2</v>
      </c>
      <c r="E75" s="125">
        <v>8.3900000000000002E-2</v>
      </c>
      <c r="F75" s="126">
        <v>0.1</v>
      </c>
      <c r="G75" s="126">
        <v>0.1</v>
      </c>
      <c r="H75" s="127" t="s">
        <v>173</v>
      </c>
      <c r="I75" s="128">
        <f>F75+5%</f>
        <v>0.15000000000000002</v>
      </c>
      <c r="J75" s="128">
        <f>F75-5%</f>
        <v>0.05</v>
      </c>
      <c r="K75" s="229" t="s">
        <v>73</v>
      </c>
      <c r="L75" s="129">
        <v>0.05</v>
      </c>
      <c r="N75" s="188"/>
      <c r="O75" s="186"/>
      <c r="P75" s="186"/>
      <c r="Q75" s="186"/>
      <c r="R75" s="186"/>
      <c r="S75" s="186"/>
      <c r="T75" s="186"/>
      <c r="U75" s="186"/>
      <c r="V75" s="186"/>
      <c r="W75" s="186"/>
      <c r="X75" s="187"/>
    </row>
    <row r="76" spans="2:24" ht="25.5" x14ac:dyDescent="0.2">
      <c r="B76" s="226" t="s">
        <v>174</v>
      </c>
      <c r="C76" s="123">
        <v>0</v>
      </c>
      <c r="D76" s="124">
        <v>0</v>
      </c>
      <c r="E76" s="125">
        <v>0</v>
      </c>
      <c r="F76" s="126">
        <v>0</v>
      </c>
      <c r="G76" s="126">
        <v>0</v>
      </c>
      <c r="H76" s="127" t="s">
        <v>171</v>
      </c>
      <c r="I76" s="246" t="s">
        <v>236</v>
      </c>
      <c r="J76" s="246" t="s">
        <v>236</v>
      </c>
      <c r="K76" s="245" t="s">
        <v>236</v>
      </c>
      <c r="L76" s="129">
        <v>0.06</v>
      </c>
      <c r="N76" s="188"/>
      <c r="O76" s="186"/>
      <c r="P76" s="186"/>
      <c r="Q76" s="186"/>
      <c r="R76" s="186"/>
      <c r="S76" s="186"/>
      <c r="T76" s="186"/>
      <c r="U76" s="186"/>
      <c r="V76" s="186"/>
      <c r="W76" s="186"/>
      <c r="X76" s="187"/>
    </row>
    <row r="77" spans="2:24" x14ac:dyDescent="0.2">
      <c r="B77" s="227" t="s">
        <v>70</v>
      </c>
      <c r="C77" s="123">
        <v>0.1598</v>
      </c>
      <c r="D77" s="124">
        <v>0.14399999999999999</v>
      </c>
      <c r="E77" s="125">
        <v>0.17510000000000001</v>
      </c>
      <c r="F77" s="126">
        <v>0.15</v>
      </c>
      <c r="G77" s="126">
        <v>0.15</v>
      </c>
      <c r="H77" s="127" t="s">
        <v>173</v>
      </c>
      <c r="I77" s="153">
        <f>F77+5%</f>
        <v>0.2</v>
      </c>
      <c r="J77" s="153">
        <f>F77-5%</f>
        <v>9.9999999999999992E-2</v>
      </c>
      <c r="K77" s="229" t="s">
        <v>78</v>
      </c>
      <c r="L77" s="129">
        <v>0.05</v>
      </c>
      <c r="N77" s="188"/>
      <c r="O77" s="186"/>
      <c r="P77" s="186"/>
      <c r="Q77" s="186"/>
      <c r="R77" s="186"/>
      <c r="S77" s="186"/>
      <c r="T77" s="186"/>
      <c r="U77" s="186"/>
      <c r="V77" s="186"/>
      <c r="W77" s="186"/>
      <c r="X77" s="187"/>
    </row>
    <row r="78" spans="2:24" x14ac:dyDescent="0.2">
      <c r="B78" s="227" t="s">
        <v>175</v>
      </c>
      <c r="C78" s="130">
        <f>SUM(C74:C77)</f>
        <v>1.2622</v>
      </c>
      <c r="D78" s="131">
        <f>SUM(D74:D77)</f>
        <v>1.2357</v>
      </c>
      <c r="E78" s="132">
        <f>SUM(E74:E77)</f>
        <v>1.2545000000000002</v>
      </c>
      <c r="F78" s="133">
        <f>SUM(F74:F77)</f>
        <v>1.19</v>
      </c>
      <c r="G78" s="133">
        <f>SUM(G74:G77)</f>
        <v>1.19</v>
      </c>
      <c r="H78" s="246" t="s">
        <v>236</v>
      </c>
      <c r="I78" s="246" t="s">
        <v>236</v>
      </c>
      <c r="J78" s="246" t="s">
        <v>236</v>
      </c>
      <c r="K78" s="245" t="s">
        <v>236</v>
      </c>
      <c r="N78" s="188"/>
      <c r="O78" s="186"/>
      <c r="P78" s="186"/>
      <c r="Q78" s="186"/>
      <c r="R78" s="186"/>
      <c r="S78" s="186"/>
      <c r="T78" s="186"/>
      <c r="U78" s="186"/>
      <c r="V78" s="186"/>
      <c r="W78" s="186"/>
      <c r="X78" s="187"/>
    </row>
    <row r="79" spans="2:24" ht="13.5" thickBot="1" x14ac:dyDescent="0.25">
      <c r="B79" s="236" t="s">
        <v>176</v>
      </c>
      <c r="C79" s="237">
        <v>0.98799999999999999</v>
      </c>
      <c r="D79" s="238">
        <v>0.98619999999999997</v>
      </c>
      <c r="E79" s="239">
        <v>0.97989999999999999</v>
      </c>
      <c r="F79" s="240">
        <v>0.94</v>
      </c>
      <c r="G79" s="240">
        <v>0.94</v>
      </c>
      <c r="H79" s="241" t="s">
        <v>171</v>
      </c>
      <c r="I79" s="242">
        <f t="shared" ref="I79" si="28">F79+6%</f>
        <v>1</v>
      </c>
      <c r="J79" s="242">
        <f t="shared" ref="J79" si="29">F79-6%</f>
        <v>0.87999999999999989</v>
      </c>
      <c r="K79" s="243" t="s">
        <v>79</v>
      </c>
      <c r="L79" s="129">
        <v>0.06</v>
      </c>
      <c r="N79" s="189"/>
      <c r="O79" s="190"/>
      <c r="P79" s="190"/>
      <c r="Q79" s="190"/>
      <c r="R79" s="190"/>
      <c r="S79" s="190"/>
      <c r="T79" s="190"/>
      <c r="U79" s="190"/>
      <c r="V79" s="190"/>
      <c r="W79" s="190"/>
      <c r="X79" s="191"/>
    </row>
    <row r="80" spans="2:24" ht="28.5" x14ac:dyDescent="0.2">
      <c r="B80" s="55" t="s">
        <v>228</v>
      </c>
      <c r="C80" s="157">
        <v>2E-3</v>
      </c>
      <c r="D80" s="157">
        <v>2E-3</v>
      </c>
      <c r="E80" s="157">
        <v>2E-3</v>
      </c>
    </row>
    <row r="81" spans="2:24" ht="13.5" thickBot="1" x14ac:dyDescent="0.25"/>
    <row r="82" spans="2:24" ht="13.5" thickBot="1" x14ac:dyDescent="0.25">
      <c r="B82" s="122" t="s">
        <v>59</v>
      </c>
      <c r="C82" s="179" t="s">
        <v>227</v>
      </c>
      <c r="D82" s="180"/>
      <c r="E82" s="181"/>
    </row>
    <row r="83" spans="2:24" ht="13.5" thickBot="1" x14ac:dyDescent="0.25">
      <c r="B83" s="230" t="s">
        <v>161</v>
      </c>
      <c r="C83" s="231" t="s">
        <v>196</v>
      </c>
      <c r="D83" s="232" t="s">
        <v>197</v>
      </c>
      <c r="E83" s="248" t="s">
        <v>236</v>
      </c>
      <c r="F83" s="231" t="s">
        <v>165</v>
      </c>
      <c r="G83" s="231" t="s">
        <v>234</v>
      </c>
      <c r="H83" s="234" t="s">
        <v>166</v>
      </c>
      <c r="I83" s="232" t="s">
        <v>167</v>
      </c>
      <c r="J83" s="244" t="s">
        <v>237</v>
      </c>
      <c r="K83" s="235" t="s">
        <v>168</v>
      </c>
      <c r="N83" s="182" t="s">
        <v>169</v>
      </c>
      <c r="O83" s="183"/>
      <c r="P83" s="183"/>
      <c r="Q83" s="183"/>
      <c r="R83" s="183"/>
      <c r="S83" s="183"/>
      <c r="T83" s="183"/>
      <c r="U83" s="183"/>
      <c r="V83" s="183"/>
      <c r="W83" s="183"/>
      <c r="X83" s="184"/>
    </row>
    <row r="84" spans="2:24" ht="25.5" x14ac:dyDescent="0.2">
      <c r="B84" s="226" t="s">
        <v>170</v>
      </c>
      <c r="C84" s="123">
        <v>0.44840000000000002</v>
      </c>
      <c r="D84" s="124">
        <v>0.44440000000000002</v>
      </c>
      <c r="E84" s="250" t="s">
        <v>236</v>
      </c>
      <c r="F84" s="126">
        <v>0.45</v>
      </c>
      <c r="G84" s="126">
        <v>0.45</v>
      </c>
      <c r="H84" s="127" t="s">
        <v>171</v>
      </c>
      <c r="I84" s="128">
        <f>F84+6%</f>
        <v>0.51</v>
      </c>
      <c r="J84" s="128">
        <f>F84-6%</f>
        <v>0.39</v>
      </c>
      <c r="K84" s="228" t="s">
        <v>198</v>
      </c>
      <c r="L84" s="129">
        <v>0.06</v>
      </c>
      <c r="N84" s="192" t="s">
        <v>47</v>
      </c>
      <c r="O84" s="193"/>
      <c r="P84" s="193"/>
      <c r="Q84" s="193"/>
      <c r="R84" s="193"/>
      <c r="S84" s="193"/>
      <c r="T84" s="193"/>
      <c r="U84" s="193"/>
      <c r="V84" s="193"/>
      <c r="W84" s="193"/>
      <c r="X84" s="194"/>
    </row>
    <row r="85" spans="2:24" x14ac:dyDescent="0.2">
      <c r="B85" s="227" t="s">
        <v>172</v>
      </c>
      <c r="C85" s="123">
        <v>0.17599999999999999</v>
      </c>
      <c r="D85" s="124">
        <v>0.15909999999999999</v>
      </c>
      <c r="E85" s="250" t="s">
        <v>236</v>
      </c>
      <c r="F85" s="126">
        <v>0.16</v>
      </c>
      <c r="G85" s="126">
        <v>0.16</v>
      </c>
      <c r="H85" s="127" t="s">
        <v>173</v>
      </c>
      <c r="I85" s="128">
        <f>F85+5%</f>
        <v>0.21000000000000002</v>
      </c>
      <c r="J85" s="128">
        <f>F85-5%</f>
        <v>0.11</v>
      </c>
      <c r="K85" s="229" t="s">
        <v>199</v>
      </c>
      <c r="L85" s="129">
        <v>0.05</v>
      </c>
      <c r="N85" s="188"/>
      <c r="O85" s="186"/>
      <c r="P85" s="186"/>
      <c r="Q85" s="186"/>
      <c r="R85" s="186"/>
      <c r="S85" s="186"/>
      <c r="T85" s="186"/>
      <c r="U85" s="186"/>
      <c r="V85" s="186"/>
      <c r="W85" s="186"/>
      <c r="X85" s="187"/>
    </row>
    <row r="86" spans="2:24" ht="25.5" x14ac:dyDescent="0.2">
      <c r="B86" s="226" t="s">
        <v>174</v>
      </c>
      <c r="C86" s="123">
        <v>0.32979999999999998</v>
      </c>
      <c r="D86" s="124">
        <v>0.33079999999999998</v>
      </c>
      <c r="E86" s="250" t="s">
        <v>236</v>
      </c>
      <c r="F86" s="126">
        <v>0.33</v>
      </c>
      <c r="G86" s="126">
        <v>0.33</v>
      </c>
      <c r="H86" s="127" t="s">
        <v>171</v>
      </c>
      <c r="I86" s="128">
        <f t="shared" ref="I86" si="30">F86+6%</f>
        <v>0.39</v>
      </c>
      <c r="J86" s="128">
        <f t="shared" ref="J86" si="31">F86-6%</f>
        <v>0.27</v>
      </c>
      <c r="K86" s="229" t="s">
        <v>200</v>
      </c>
      <c r="L86" s="129">
        <v>0.06</v>
      </c>
      <c r="N86" s="188"/>
      <c r="O86" s="186"/>
      <c r="P86" s="186"/>
      <c r="Q86" s="186"/>
      <c r="R86" s="186"/>
      <c r="S86" s="186"/>
      <c r="T86" s="186"/>
      <c r="U86" s="186"/>
      <c r="V86" s="186"/>
      <c r="W86" s="186"/>
      <c r="X86" s="187"/>
    </row>
    <row r="87" spans="2:24" x14ac:dyDescent="0.2">
      <c r="B87" s="227" t="s">
        <v>70</v>
      </c>
      <c r="C87" s="123">
        <v>4.58E-2</v>
      </c>
      <c r="D87" s="124">
        <v>6.5699999999999995E-2</v>
      </c>
      <c r="E87" s="250" t="s">
        <v>236</v>
      </c>
      <c r="F87" s="126">
        <v>0.05</v>
      </c>
      <c r="G87" s="126">
        <v>0.05</v>
      </c>
      <c r="H87" s="127" t="s">
        <v>173</v>
      </c>
      <c r="I87" s="153">
        <f>F87+5%</f>
        <v>0.1</v>
      </c>
      <c r="J87" s="153">
        <f>F87-5%</f>
        <v>0</v>
      </c>
      <c r="K87" s="229" t="s">
        <v>78</v>
      </c>
      <c r="L87" s="129">
        <v>0.05</v>
      </c>
      <c r="N87" s="188"/>
      <c r="O87" s="186"/>
      <c r="P87" s="186"/>
      <c r="Q87" s="186"/>
      <c r="R87" s="186"/>
      <c r="S87" s="186"/>
      <c r="T87" s="186"/>
      <c r="U87" s="186"/>
      <c r="V87" s="186"/>
      <c r="W87" s="186"/>
      <c r="X87" s="187"/>
    </row>
    <row r="88" spans="2:24" x14ac:dyDescent="0.2">
      <c r="B88" s="227" t="s">
        <v>175</v>
      </c>
      <c r="C88" s="130">
        <f>SUM(C84:C87)</f>
        <v>1</v>
      </c>
      <c r="D88" s="131">
        <f>SUM(D84:D87)</f>
        <v>1</v>
      </c>
      <c r="E88" s="252" t="s">
        <v>236</v>
      </c>
      <c r="F88" s="133">
        <f>SUM(F84:F87)</f>
        <v>0.99</v>
      </c>
      <c r="G88" s="133">
        <f>SUM(G84:G87)</f>
        <v>0.99</v>
      </c>
      <c r="H88" s="246" t="s">
        <v>236</v>
      </c>
      <c r="I88" s="246" t="s">
        <v>236</v>
      </c>
      <c r="J88" s="246" t="s">
        <v>236</v>
      </c>
      <c r="K88" s="245" t="s">
        <v>236</v>
      </c>
      <c r="N88" s="188"/>
      <c r="O88" s="186"/>
      <c r="P88" s="186"/>
      <c r="Q88" s="186"/>
      <c r="R88" s="186"/>
      <c r="S88" s="186"/>
      <c r="T88" s="186"/>
      <c r="U88" s="186"/>
      <c r="V88" s="186"/>
      <c r="W88" s="186"/>
      <c r="X88" s="187"/>
    </row>
    <row r="89" spans="2:24" ht="13.5" thickBot="1" x14ac:dyDescent="0.25">
      <c r="B89" s="236" t="s">
        <v>176</v>
      </c>
      <c r="C89" s="237">
        <v>0</v>
      </c>
      <c r="D89" s="238">
        <v>0</v>
      </c>
      <c r="E89" s="254" t="s">
        <v>236</v>
      </c>
      <c r="F89" s="240">
        <v>0</v>
      </c>
      <c r="G89" s="240">
        <v>0</v>
      </c>
      <c r="H89" s="241" t="s">
        <v>171</v>
      </c>
      <c r="I89" s="255" t="s">
        <v>236</v>
      </c>
      <c r="J89" s="255" t="s">
        <v>236</v>
      </c>
      <c r="K89" s="256" t="s">
        <v>236</v>
      </c>
      <c r="L89" s="129">
        <v>0.06</v>
      </c>
      <c r="N89" s="189"/>
      <c r="O89" s="190"/>
      <c r="P89" s="190"/>
      <c r="Q89" s="190"/>
      <c r="R89" s="190"/>
      <c r="S89" s="190"/>
      <c r="T89" s="190"/>
      <c r="U89" s="190"/>
      <c r="V89" s="190"/>
      <c r="W89" s="190"/>
      <c r="X89" s="191"/>
    </row>
    <row r="90" spans="2:24" ht="28.5" x14ac:dyDescent="0.2">
      <c r="B90" s="55" t="s">
        <v>228</v>
      </c>
      <c r="C90" s="157">
        <v>1.5E-3</v>
      </c>
      <c r="D90" s="157">
        <v>1.5E-3</v>
      </c>
    </row>
    <row r="91" spans="2:24" ht="13.5" thickBot="1" x14ac:dyDescent="0.25"/>
    <row r="92" spans="2:24" ht="13.5" thickBot="1" x14ac:dyDescent="0.25">
      <c r="B92" s="122" t="s">
        <v>100</v>
      </c>
      <c r="C92" s="179" t="s">
        <v>227</v>
      </c>
      <c r="D92" s="180"/>
      <c r="E92" s="181"/>
    </row>
    <row r="93" spans="2:24" ht="13.5" thickBot="1" x14ac:dyDescent="0.25">
      <c r="B93" s="230" t="s">
        <v>161</v>
      </c>
      <c r="C93" s="231" t="s">
        <v>201</v>
      </c>
      <c r="D93" s="244" t="s">
        <v>236</v>
      </c>
      <c r="E93" s="248" t="s">
        <v>237</v>
      </c>
      <c r="F93" s="231" t="s">
        <v>165</v>
      </c>
      <c r="G93" s="231" t="s">
        <v>234</v>
      </c>
      <c r="H93" s="234" t="s">
        <v>166</v>
      </c>
      <c r="I93" s="232" t="s">
        <v>167</v>
      </c>
      <c r="J93" s="244" t="s">
        <v>238</v>
      </c>
      <c r="K93" s="235" t="s">
        <v>168</v>
      </c>
      <c r="N93" s="182" t="s">
        <v>169</v>
      </c>
      <c r="O93" s="183"/>
      <c r="P93" s="183"/>
      <c r="Q93" s="183"/>
      <c r="R93" s="183"/>
      <c r="S93" s="183"/>
      <c r="T93" s="183"/>
      <c r="U93" s="183"/>
      <c r="V93" s="183"/>
      <c r="W93" s="183"/>
      <c r="X93" s="184"/>
    </row>
    <row r="94" spans="2:24" ht="25.5" x14ac:dyDescent="0.2">
      <c r="B94" s="226" t="s">
        <v>170</v>
      </c>
      <c r="C94" s="123">
        <v>0.4279</v>
      </c>
      <c r="D94" s="249" t="s">
        <v>236</v>
      </c>
      <c r="E94" s="250" t="s">
        <v>236</v>
      </c>
      <c r="F94" s="126">
        <v>0.43</v>
      </c>
      <c r="G94" s="126">
        <v>0.43</v>
      </c>
      <c r="H94" s="127" t="s">
        <v>171</v>
      </c>
      <c r="I94" s="128">
        <f>F94+6%</f>
        <v>0.49</v>
      </c>
      <c r="J94" s="128">
        <f>F94-6%</f>
        <v>0.37</v>
      </c>
      <c r="K94" s="228" t="s">
        <v>202</v>
      </c>
      <c r="L94" s="129">
        <v>0.06</v>
      </c>
      <c r="N94" s="192" t="s">
        <v>203</v>
      </c>
      <c r="O94" s="200"/>
      <c r="P94" s="200"/>
      <c r="Q94" s="200"/>
      <c r="R94" s="200"/>
      <c r="S94" s="200"/>
      <c r="T94" s="200"/>
      <c r="U94" s="200"/>
      <c r="V94" s="200"/>
      <c r="W94" s="200"/>
      <c r="X94" s="201"/>
    </row>
    <row r="95" spans="2:24" ht="25.5" x14ac:dyDescent="0.2">
      <c r="B95" s="227" t="s">
        <v>172</v>
      </c>
      <c r="C95" s="123">
        <v>0.18509999999999999</v>
      </c>
      <c r="D95" s="249" t="s">
        <v>236</v>
      </c>
      <c r="E95" s="250" t="s">
        <v>236</v>
      </c>
      <c r="F95" s="126">
        <v>0.19</v>
      </c>
      <c r="G95" s="126">
        <v>0.19</v>
      </c>
      <c r="H95" s="127" t="s">
        <v>173</v>
      </c>
      <c r="I95" s="128">
        <f>F95+5%</f>
        <v>0.24</v>
      </c>
      <c r="J95" s="128">
        <f>F95-5%</f>
        <v>0.14000000000000001</v>
      </c>
      <c r="K95" s="228" t="s">
        <v>204</v>
      </c>
      <c r="L95" s="129">
        <v>0.05</v>
      </c>
      <c r="N95" s="185"/>
      <c r="O95" s="195"/>
      <c r="P95" s="195"/>
      <c r="Q95" s="195"/>
      <c r="R95" s="195"/>
      <c r="S95" s="195"/>
      <c r="T95" s="195"/>
      <c r="U95" s="195"/>
      <c r="V95" s="195"/>
      <c r="W95" s="195"/>
      <c r="X95" s="196"/>
    </row>
    <row r="96" spans="2:24" ht="25.5" x14ac:dyDescent="0.2">
      <c r="B96" s="226" t="s">
        <v>174</v>
      </c>
      <c r="C96" s="123">
        <v>0.32579999999999998</v>
      </c>
      <c r="D96" s="249" t="s">
        <v>236</v>
      </c>
      <c r="E96" s="250" t="s">
        <v>236</v>
      </c>
      <c r="F96" s="126">
        <v>0.33</v>
      </c>
      <c r="G96" s="126">
        <v>0.33</v>
      </c>
      <c r="H96" s="127" t="s">
        <v>171</v>
      </c>
      <c r="I96" s="128">
        <f t="shared" ref="I96" si="32">F96+6%</f>
        <v>0.39</v>
      </c>
      <c r="J96" s="128">
        <f t="shared" ref="J96" si="33">F96-6%</f>
        <v>0.27</v>
      </c>
      <c r="K96" s="229" t="s">
        <v>74</v>
      </c>
      <c r="L96" s="129">
        <v>0.06</v>
      </c>
      <c r="N96" s="185"/>
      <c r="O96" s="195"/>
      <c r="P96" s="195"/>
      <c r="Q96" s="195"/>
      <c r="R96" s="195"/>
      <c r="S96" s="195"/>
      <c r="T96" s="195"/>
      <c r="U96" s="195"/>
      <c r="V96" s="195"/>
      <c r="W96" s="195"/>
      <c r="X96" s="196"/>
    </row>
    <row r="97" spans="2:24" x14ac:dyDescent="0.2">
      <c r="B97" s="227" t="s">
        <v>70</v>
      </c>
      <c r="C97" s="123">
        <v>6.1199999999999997E-2</v>
      </c>
      <c r="D97" s="249" t="s">
        <v>236</v>
      </c>
      <c r="E97" s="250" t="s">
        <v>236</v>
      </c>
      <c r="F97" s="126">
        <v>0.05</v>
      </c>
      <c r="G97" s="126">
        <v>0.05</v>
      </c>
      <c r="H97" s="127" t="s">
        <v>173</v>
      </c>
      <c r="I97" s="153">
        <f>F97+5%</f>
        <v>0.1</v>
      </c>
      <c r="J97" s="153">
        <f>F97-5%</f>
        <v>0</v>
      </c>
      <c r="K97" s="229" t="s">
        <v>78</v>
      </c>
      <c r="L97" s="129">
        <v>0.05</v>
      </c>
      <c r="N97" s="185"/>
      <c r="O97" s="195"/>
      <c r="P97" s="195"/>
      <c r="Q97" s="195"/>
      <c r="R97" s="195"/>
      <c r="S97" s="195"/>
      <c r="T97" s="195"/>
      <c r="U97" s="195"/>
      <c r="V97" s="195"/>
      <c r="W97" s="195"/>
      <c r="X97" s="196"/>
    </row>
    <row r="98" spans="2:24" x14ac:dyDescent="0.2">
      <c r="B98" s="227" t="s">
        <v>175</v>
      </c>
      <c r="C98" s="130">
        <f>SUM(C94:C97)</f>
        <v>1</v>
      </c>
      <c r="D98" s="251" t="s">
        <v>236</v>
      </c>
      <c r="E98" s="252" t="s">
        <v>236</v>
      </c>
      <c r="F98" s="133">
        <f>SUM(F89:F97)</f>
        <v>1</v>
      </c>
      <c r="G98" s="133">
        <f>SUM(G89:G97)</f>
        <v>1</v>
      </c>
      <c r="H98" s="246" t="s">
        <v>236</v>
      </c>
      <c r="I98" s="246" t="s">
        <v>236</v>
      </c>
      <c r="J98" s="246" t="s">
        <v>236</v>
      </c>
      <c r="K98" s="245" t="s">
        <v>236</v>
      </c>
      <c r="N98" s="185"/>
      <c r="O98" s="195"/>
      <c r="P98" s="195"/>
      <c r="Q98" s="195"/>
      <c r="R98" s="195"/>
      <c r="S98" s="195"/>
      <c r="T98" s="195"/>
      <c r="U98" s="195"/>
      <c r="V98" s="195"/>
      <c r="W98" s="195"/>
      <c r="X98" s="196"/>
    </row>
    <row r="99" spans="2:24" ht="13.5" thickBot="1" x14ac:dyDescent="0.25">
      <c r="B99" s="236" t="s">
        <v>176</v>
      </c>
      <c r="C99" s="237">
        <v>0.27279999999999999</v>
      </c>
      <c r="D99" s="253" t="s">
        <v>236</v>
      </c>
      <c r="E99" s="254" t="s">
        <v>236</v>
      </c>
      <c r="F99" s="240">
        <v>0.27</v>
      </c>
      <c r="G99" s="240">
        <v>0.27</v>
      </c>
      <c r="H99" s="241" t="s">
        <v>171</v>
      </c>
      <c r="I99" s="242">
        <f t="shared" ref="I99" si="34">F99+6%</f>
        <v>0.33</v>
      </c>
      <c r="J99" s="242">
        <f t="shared" ref="J99" si="35">F99-6%</f>
        <v>0.21000000000000002</v>
      </c>
      <c r="K99" s="243" t="s">
        <v>79</v>
      </c>
      <c r="L99" s="129">
        <v>0.06</v>
      </c>
      <c r="N99" s="197"/>
      <c r="O99" s="198"/>
      <c r="P99" s="198"/>
      <c r="Q99" s="198"/>
      <c r="R99" s="198"/>
      <c r="S99" s="198"/>
      <c r="T99" s="198"/>
      <c r="U99" s="198"/>
      <c r="V99" s="198"/>
      <c r="W99" s="198"/>
      <c r="X99" s="199"/>
    </row>
    <row r="100" spans="2:24" ht="28.5" x14ac:dyDescent="0.2">
      <c r="B100" s="55" t="s">
        <v>228</v>
      </c>
      <c r="C100" s="157">
        <v>1.5E-3</v>
      </c>
    </row>
    <row r="101" spans="2:24" ht="15" thickBot="1" x14ac:dyDescent="0.25">
      <c r="B101" s="33"/>
    </row>
    <row r="102" spans="2:24" ht="13.5" thickBot="1" x14ac:dyDescent="0.25">
      <c r="B102" s="122" t="s">
        <v>205</v>
      </c>
      <c r="C102" s="179" t="s">
        <v>227</v>
      </c>
      <c r="D102" s="180"/>
      <c r="E102" s="181"/>
    </row>
    <row r="103" spans="2:24" ht="13.5" thickBot="1" x14ac:dyDescent="0.25">
      <c r="B103" s="230" t="s">
        <v>161</v>
      </c>
      <c r="C103" s="231" t="s">
        <v>206</v>
      </c>
      <c r="D103" s="232" t="s">
        <v>207</v>
      </c>
      <c r="E103" s="233" t="s">
        <v>208</v>
      </c>
      <c r="F103" s="231" t="s">
        <v>165</v>
      </c>
      <c r="G103" s="231" t="s">
        <v>234</v>
      </c>
      <c r="H103" s="234" t="s">
        <v>166</v>
      </c>
      <c r="I103" s="232" t="s">
        <v>167</v>
      </c>
      <c r="J103" s="244" t="s">
        <v>236</v>
      </c>
      <c r="K103" s="235" t="s">
        <v>168</v>
      </c>
      <c r="N103" s="182" t="s">
        <v>169</v>
      </c>
      <c r="O103" s="183"/>
      <c r="P103" s="183"/>
      <c r="Q103" s="183"/>
      <c r="R103" s="183"/>
      <c r="S103" s="183"/>
      <c r="T103" s="183"/>
      <c r="U103" s="183"/>
      <c r="V103" s="183"/>
      <c r="W103" s="183"/>
      <c r="X103" s="184"/>
    </row>
    <row r="104" spans="2:24" ht="25.5" x14ac:dyDescent="0.2">
      <c r="B104" s="226" t="s">
        <v>170</v>
      </c>
      <c r="C104" s="123">
        <v>0</v>
      </c>
      <c r="D104" s="124">
        <v>0</v>
      </c>
      <c r="E104" s="125">
        <v>0</v>
      </c>
      <c r="F104" s="257" t="s">
        <v>236</v>
      </c>
      <c r="G104" s="257" t="s">
        <v>236</v>
      </c>
      <c r="H104" s="127" t="s">
        <v>171</v>
      </c>
      <c r="I104" s="246" t="s">
        <v>236</v>
      </c>
      <c r="J104" s="246" t="s">
        <v>236</v>
      </c>
      <c r="K104" s="258" t="s">
        <v>236</v>
      </c>
      <c r="L104" s="129">
        <v>0.06</v>
      </c>
      <c r="N104" s="192" t="s">
        <v>46</v>
      </c>
      <c r="O104" s="193"/>
      <c r="P104" s="193"/>
      <c r="Q104" s="193"/>
      <c r="R104" s="193"/>
      <c r="S104" s="193"/>
      <c r="T104" s="193"/>
      <c r="U104" s="193"/>
      <c r="V104" s="193"/>
      <c r="W104" s="193"/>
      <c r="X104" s="194"/>
    </row>
    <row r="105" spans="2:24" x14ac:dyDescent="0.2">
      <c r="B105" s="227" t="s">
        <v>172</v>
      </c>
      <c r="C105" s="123">
        <v>0</v>
      </c>
      <c r="D105" s="124">
        <v>0</v>
      </c>
      <c r="E105" s="125">
        <v>0</v>
      </c>
      <c r="F105" s="257" t="s">
        <v>236</v>
      </c>
      <c r="G105" s="257" t="s">
        <v>236</v>
      </c>
      <c r="H105" s="127" t="s">
        <v>173</v>
      </c>
      <c r="I105" s="246" t="s">
        <v>236</v>
      </c>
      <c r="J105" s="246" t="s">
        <v>236</v>
      </c>
      <c r="K105" s="245" t="s">
        <v>236</v>
      </c>
      <c r="L105" s="129">
        <v>0.05</v>
      </c>
      <c r="N105" s="188"/>
      <c r="O105" s="186"/>
      <c r="P105" s="186"/>
      <c r="Q105" s="186"/>
      <c r="R105" s="186"/>
      <c r="S105" s="186"/>
      <c r="T105" s="186"/>
      <c r="U105" s="186"/>
      <c r="V105" s="186"/>
      <c r="W105" s="186"/>
      <c r="X105" s="187"/>
    </row>
    <row r="106" spans="2:24" ht="25.5" x14ac:dyDescent="0.2">
      <c r="B106" s="226" t="s">
        <v>174</v>
      </c>
      <c r="C106" s="123">
        <v>0.96309999999999996</v>
      </c>
      <c r="D106" s="124">
        <v>0.9627</v>
      </c>
      <c r="E106" s="125">
        <v>0.90429999999999999</v>
      </c>
      <c r="F106" s="126">
        <v>0.94</v>
      </c>
      <c r="G106" s="126">
        <v>0.94</v>
      </c>
      <c r="H106" s="127" t="s">
        <v>171</v>
      </c>
      <c r="I106" s="128">
        <f>F106+6%</f>
        <v>1</v>
      </c>
      <c r="J106" s="128">
        <f>F106-6%</f>
        <v>0.87999999999999989</v>
      </c>
      <c r="K106" s="229" t="s">
        <v>209</v>
      </c>
      <c r="L106" s="129">
        <v>0.06</v>
      </c>
      <c r="N106" s="188"/>
      <c r="O106" s="186"/>
      <c r="P106" s="186"/>
      <c r="Q106" s="186"/>
      <c r="R106" s="186"/>
      <c r="S106" s="186"/>
      <c r="T106" s="186"/>
      <c r="U106" s="186"/>
      <c r="V106" s="186"/>
      <c r="W106" s="186"/>
      <c r="X106" s="187"/>
    </row>
    <row r="107" spans="2:24" x14ac:dyDescent="0.2">
      <c r="B107" s="227" t="s">
        <v>70</v>
      </c>
      <c r="C107" s="123">
        <v>3.6900000000000002E-2</v>
      </c>
      <c r="D107" s="124">
        <v>3.73E-2</v>
      </c>
      <c r="E107" s="125">
        <v>9.5399999999999999E-2</v>
      </c>
      <c r="F107" s="126">
        <v>0.05</v>
      </c>
      <c r="G107" s="126">
        <v>0.05</v>
      </c>
      <c r="H107" s="127" t="s">
        <v>173</v>
      </c>
      <c r="I107" s="153">
        <f>F107+5%</f>
        <v>0.1</v>
      </c>
      <c r="J107" s="153">
        <f>F107-5%</f>
        <v>0</v>
      </c>
      <c r="K107" s="229" t="s">
        <v>78</v>
      </c>
      <c r="L107" s="129">
        <v>0.05</v>
      </c>
      <c r="N107" s="188"/>
      <c r="O107" s="186"/>
      <c r="P107" s="186"/>
      <c r="Q107" s="186"/>
      <c r="R107" s="186"/>
      <c r="S107" s="186"/>
      <c r="T107" s="186"/>
      <c r="U107" s="186"/>
      <c r="V107" s="186"/>
      <c r="W107" s="186"/>
      <c r="X107" s="187"/>
    </row>
    <row r="108" spans="2:24" x14ac:dyDescent="0.2">
      <c r="B108" s="227" t="s">
        <v>175</v>
      </c>
      <c r="C108" s="130">
        <f t="shared" ref="C108:E108" si="36">SUM(C104:C107)</f>
        <v>1</v>
      </c>
      <c r="D108" s="131">
        <f t="shared" si="36"/>
        <v>1</v>
      </c>
      <c r="E108" s="132">
        <f t="shared" si="36"/>
        <v>0.99970000000000003</v>
      </c>
      <c r="F108" s="133">
        <f>SUM(F99:F107)</f>
        <v>1.26</v>
      </c>
      <c r="G108" s="133">
        <f>SUM(G99:G107)</f>
        <v>1.26</v>
      </c>
      <c r="H108" s="246" t="s">
        <v>236</v>
      </c>
      <c r="I108" s="246" t="s">
        <v>236</v>
      </c>
      <c r="J108" s="246" t="s">
        <v>236</v>
      </c>
      <c r="K108" s="245" t="s">
        <v>236</v>
      </c>
      <c r="N108" s="188"/>
      <c r="O108" s="186"/>
      <c r="P108" s="186"/>
      <c r="Q108" s="186"/>
      <c r="R108" s="186"/>
      <c r="S108" s="186"/>
      <c r="T108" s="186"/>
      <c r="U108" s="186"/>
      <c r="V108" s="186"/>
      <c r="W108" s="186"/>
      <c r="X108" s="187"/>
    </row>
    <row r="109" spans="2:24" ht="13.5" thickBot="1" x14ac:dyDescent="0.25">
      <c r="B109" s="236" t="s">
        <v>176</v>
      </c>
      <c r="C109" s="237">
        <v>0</v>
      </c>
      <c r="D109" s="238">
        <v>0</v>
      </c>
      <c r="E109" s="239">
        <v>0</v>
      </c>
      <c r="F109" s="259" t="s">
        <v>236</v>
      </c>
      <c r="G109" s="259" t="s">
        <v>236</v>
      </c>
      <c r="H109" s="241" t="s">
        <v>171</v>
      </c>
      <c r="I109" s="255" t="s">
        <v>236</v>
      </c>
      <c r="J109" s="255" t="s">
        <v>236</v>
      </c>
      <c r="K109" s="256" t="s">
        <v>236</v>
      </c>
      <c r="L109" s="129">
        <v>0.06</v>
      </c>
      <c r="N109" s="189"/>
      <c r="O109" s="190"/>
      <c r="P109" s="190"/>
      <c r="Q109" s="190"/>
      <c r="R109" s="190"/>
      <c r="S109" s="190"/>
      <c r="T109" s="190"/>
      <c r="U109" s="190"/>
      <c r="V109" s="190"/>
      <c r="W109" s="190"/>
      <c r="X109" s="191"/>
    </row>
    <row r="110" spans="2:24" ht="28.5" x14ac:dyDescent="0.2">
      <c r="B110" s="55" t="s">
        <v>228</v>
      </c>
      <c r="C110" s="157">
        <v>1.5E-3</v>
      </c>
      <c r="D110" s="157">
        <v>1.5E-3</v>
      </c>
      <c r="E110" s="157">
        <v>1.5E-3</v>
      </c>
    </row>
    <row r="111" spans="2:24" ht="13.5" thickBot="1" x14ac:dyDescent="0.25"/>
    <row r="112" spans="2:24" ht="13.5" thickBot="1" x14ac:dyDescent="0.25">
      <c r="B112" s="122" t="s">
        <v>210</v>
      </c>
      <c r="C112" s="179" t="s">
        <v>227</v>
      </c>
      <c r="D112" s="180"/>
      <c r="E112" s="181"/>
    </row>
    <row r="113" spans="2:24" ht="13.5" thickBot="1" x14ac:dyDescent="0.25">
      <c r="B113" s="230" t="s">
        <v>161</v>
      </c>
      <c r="C113" s="231" t="s">
        <v>211</v>
      </c>
      <c r="D113" s="232" t="s">
        <v>212</v>
      </c>
      <c r="E113" s="233" t="s">
        <v>213</v>
      </c>
      <c r="F113" s="231" t="s">
        <v>165</v>
      </c>
      <c r="G113" s="231" t="s">
        <v>234</v>
      </c>
      <c r="H113" s="234" t="s">
        <v>166</v>
      </c>
      <c r="I113" s="232" t="s">
        <v>167</v>
      </c>
      <c r="J113" s="244" t="s">
        <v>236</v>
      </c>
      <c r="K113" s="235" t="s">
        <v>168</v>
      </c>
      <c r="N113" s="182" t="s">
        <v>169</v>
      </c>
      <c r="O113" s="183"/>
      <c r="P113" s="183"/>
      <c r="Q113" s="183"/>
      <c r="R113" s="183"/>
      <c r="S113" s="183"/>
      <c r="T113" s="183"/>
      <c r="U113" s="183"/>
      <c r="V113" s="183"/>
      <c r="W113" s="183"/>
      <c r="X113" s="184"/>
    </row>
    <row r="114" spans="2:24" ht="25.5" x14ac:dyDescent="0.2">
      <c r="B114" s="226" t="s">
        <v>170</v>
      </c>
      <c r="C114" s="123">
        <v>0</v>
      </c>
      <c r="D114" s="124">
        <v>0</v>
      </c>
      <c r="E114" s="125">
        <v>0</v>
      </c>
      <c r="F114" s="257" t="s">
        <v>236</v>
      </c>
      <c r="G114" s="257" t="s">
        <v>236</v>
      </c>
      <c r="H114" s="127" t="s">
        <v>171</v>
      </c>
      <c r="I114" s="246" t="s">
        <v>236</v>
      </c>
      <c r="J114" s="246" t="s">
        <v>236</v>
      </c>
      <c r="K114" s="258" t="s">
        <v>236</v>
      </c>
      <c r="L114" s="129">
        <v>0.06</v>
      </c>
      <c r="N114" s="192" t="s">
        <v>45</v>
      </c>
      <c r="O114" s="193"/>
      <c r="P114" s="193"/>
      <c r="Q114" s="193"/>
      <c r="R114" s="193"/>
      <c r="S114" s="193"/>
      <c r="T114" s="193"/>
      <c r="U114" s="193"/>
      <c r="V114" s="193"/>
      <c r="W114" s="193"/>
      <c r="X114" s="194"/>
    </row>
    <row r="115" spans="2:24" ht="25.5" x14ac:dyDescent="0.2">
      <c r="B115" s="227" t="s">
        <v>172</v>
      </c>
      <c r="C115" s="123">
        <v>0.96740000000000004</v>
      </c>
      <c r="D115" s="124">
        <v>0.95630000000000004</v>
      </c>
      <c r="E115" s="125">
        <v>0.96499999999999997</v>
      </c>
      <c r="F115" s="126">
        <v>0.95</v>
      </c>
      <c r="G115" s="126">
        <v>0.95</v>
      </c>
      <c r="H115" s="127" t="s">
        <v>173</v>
      </c>
      <c r="I115" s="128">
        <f>F115+5%</f>
        <v>1</v>
      </c>
      <c r="J115" s="128">
        <f>F115-5%</f>
        <v>0.89999999999999991</v>
      </c>
      <c r="K115" s="228" t="s">
        <v>214</v>
      </c>
      <c r="L115" s="129">
        <v>0.05</v>
      </c>
      <c r="N115" s="188"/>
      <c r="O115" s="186"/>
      <c r="P115" s="186"/>
      <c r="Q115" s="186"/>
      <c r="R115" s="186"/>
      <c r="S115" s="186"/>
      <c r="T115" s="186"/>
      <c r="U115" s="186"/>
      <c r="V115" s="186"/>
      <c r="W115" s="186"/>
      <c r="X115" s="187"/>
    </row>
    <row r="116" spans="2:24" ht="25.5" x14ac:dyDescent="0.2">
      <c r="B116" s="226" t="s">
        <v>174</v>
      </c>
      <c r="C116" s="123">
        <v>0</v>
      </c>
      <c r="D116" s="124">
        <v>0</v>
      </c>
      <c r="E116" s="125">
        <v>0</v>
      </c>
      <c r="F116" s="257" t="s">
        <v>236</v>
      </c>
      <c r="G116" s="257" t="s">
        <v>236</v>
      </c>
      <c r="H116" s="127" t="s">
        <v>171</v>
      </c>
      <c r="I116" s="246" t="s">
        <v>236</v>
      </c>
      <c r="J116" s="246" t="s">
        <v>236</v>
      </c>
      <c r="K116" s="245" t="s">
        <v>236</v>
      </c>
      <c r="L116" s="129">
        <v>0.06</v>
      </c>
      <c r="N116" s="188"/>
      <c r="O116" s="186"/>
      <c r="P116" s="186"/>
      <c r="Q116" s="186"/>
      <c r="R116" s="186"/>
      <c r="S116" s="186"/>
      <c r="T116" s="186"/>
      <c r="U116" s="186"/>
      <c r="V116" s="186"/>
      <c r="W116" s="186"/>
      <c r="X116" s="187"/>
    </row>
    <row r="117" spans="2:24" x14ac:dyDescent="0.2">
      <c r="B117" s="227" t="s">
        <v>70</v>
      </c>
      <c r="C117" s="123">
        <v>3.2599999999999997E-2</v>
      </c>
      <c r="D117" s="124">
        <v>4.3700000000000003E-2</v>
      </c>
      <c r="E117" s="125">
        <v>3.5000000000000003E-2</v>
      </c>
      <c r="F117" s="126">
        <v>0.05</v>
      </c>
      <c r="G117" s="126">
        <v>0.05</v>
      </c>
      <c r="H117" s="127" t="s">
        <v>173</v>
      </c>
      <c r="I117" s="153">
        <f>F117+5%</f>
        <v>0.1</v>
      </c>
      <c r="J117" s="153">
        <f>F117-5%</f>
        <v>0</v>
      </c>
      <c r="K117" s="229" t="s">
        <v>78</v>
      </c>
      <c r="L117" s="129">
        <v>0.05</v>
      </c>
      <c r="N117" s="188"/>
      <c r="O117" s="186"/>
      <c r="P117" s="186"/>
      <c r="Q117" s="186"/>
      <c r="R117" s="186"/>
      <c r="S117" s="186"/>
      <c r="T117" s="186"/>
      <c r="U117" s="186"/>
      <c r="V117" s="186"/>
      <c r="W117" s="186"/>
      <c r="X117" s="187"/>
    </row>
    <row r="118" spans="2:24" x14ac:dyDescent="0.2">
      <c r="B118" s="227" t="s">
        <v>175</v>
      </c>
      <c r="C118" s="130">
        <f>SUM(C114:C117)</f>
        <v>1</v>
      </c>
      <c r="D118" s="131">
        <f>SUM(D114:D117)</f>
        <v>1</v>
      </c>
      <c r="E118" s="132">
        <f>SUM(E114:E117)</f>
        <v>1</v>
      </c>
      <c r="F118" s="133">
        <v>1</v>
      </c>
      <c r="G118" s="133">
        <v>1</v>
      </c>
      <c r="H118" s="246" t="s">
        <v>236</v>
      </c>
      <c r="I118" s="246" t="s">
        <v>236</v>
      </c>
      <c r="J118" s="246" t="s">
        <v>236</v>
      </c>
      <c r="K118" s="245" t="s">
        <v>236</v>
      </c>
      <c r="N118" s="188"/>
      <c r="O118" s="186"/>
      <c r="P118" s="186"/>
      <c r="Q118" s="186"/>
      <c r="R118" s="186"/>
      <c r="S118" s="186"/>
      <c r="T118" s="186"/>
      <c r="U118" s="186"/>
      <c r="V118" s="186"/>
      <c r="W118" s="186"/>
      <c r="X118" s="187"/>
    </row>
    <row r="119" spans="2:24" ht="13.5" thickBot="1" x14ac:dyDescent="0.25">
      <c r="B119" s="236" t="s">
        <v>176</v>
      </c>
      <c r="C119" s="237">
        <v>0</v>
      </c>
      <c r="D119" s="238">
        <v>0</v>
      </c>
      <c r="E119" s="239">
        <v>0</v>
      </c>
      <c r="F119" s="259" t="s">
        <v>236</v>
      </c>
      <c r="G119" s="259" t="s">
        <v>236</v>
      </c>
      <c r="H119" s="241" t="s">
        <v>171</v>
      </c>
      <c r="I119" s="255" t="s">
        <v>236</v>
      </c>
      <c r="J119" s="255" t="s">
        <v>236</v>
      </c>
      <c r="K119" s="256" t="s">
        <v>236</v>
      </c>
      <c r="L119" s="129">
        <v>0.06</v>
      </c>
      <c r="N119" s="189"/>
      <c r="O119" s="190"/>
      <c r="P119" s="190"/>
      <c r="Q119" s="190"/>
      <c r="R119" s="190"/>
      <c r="S119" s="190"/>
      <c r="T119" s="190"/>
      <c r="U119" s="190"/>
      <c r="V119" s="190"/>
      <c r="W119" s="190"/>
      <c r="X119" s="191"/>
    </row>
    <row r="120" spans="2:24" ht="28.5" x14ac:dyDescent="0.2">
      <c r="B120" s="55" t="s">
        <v>228</v>
      </c>
      <c r="C120" s="157">
        <v>1.5E-3</v>
      </c>
      <c r="D120" s="157">
        <v>1.5E-3</v>
      </c>
      <c r="E120" s="157">
        <v>1.5E-3</v>
      </c>
    </row>
    <row r="121" spans="2:24" ht="13.5" thickBot="1" x14ac:dyDescent="0.25"/>
    <row r="122" spans="2:24" ht="13.5" thickBot="1" x14ac:dyDescent="0.25">
      <c r="B122" s="122" t="s">
        <v>215</v>
      </c>
      <c r="C122" s="179" t="s">
        <v>227</v>
      </c>
      <c r="D122" s="180"/>
      <c r="E122" s="181"/>
    </row>
    <row r="123" spans="2:24" ht="13.5" thickBot="1" x14ac:dyDescent="0.25">
      <c r="B123" s="230" t="s">
        <v>161</v>
      </c>
      <c r="C123" s="231" t="s">
        <v>216</v>
      </c>
      <c r="D123" s="232" t="s">
        <v>217</v>
      </c>
      <c r="E123" s="233" t="s">
        <v>218</v>
      </c>
      <c r="F123" s="231" t="s">
        <v>165</v>
      </c>
      <c r="G123" s="231" t="s">
        <v>234</v>
      </c>
      <c r="H123" s="234" t="s">
        <v>166</v>
      </c>
      <c r="I123" s="232" t="s">
        <v>167</v>
      </c>
      <c r="J123" s="244" t="s">
        <v>236</v>
      </c>
      <c r="K123" s="235" t="s">
        <v>168</v>
      </c>
      <c r="N123" s="182" t="s">
        <v>169</v>
      </c>
      <c r="O123" s="183"/>
      <c r="P123" s="183"/>
      <c r="Q123" s="183"/>
      <c r="R123" s="183"/>
      <c r="S123" s="183"/>
      <c r="T123" s="183"/>
      <c r="U123" s="183"/>
      <c r="V123" s="183"/>
      <c r="W123" s="183"/>
      <c r="X123" s="184"/>
    </row>
    <row r="124" spans="2:24" ht="25.5" x14ac:dyDescent="0.2">
      <c r="B124" s="226" t="s">
        <v>170</v>
      </c>
      <c r="C124" s="123">
        <v>0</v>
      </c>
      <c r="D124" s="124">
        <v>0</v>
      </c>
      <c r="E124" s="125">
        <v>0</v>
      </c>
      <c r="F124" s="257" t="s">
        <v>236</v>
      </c>
      <c r="G124" s="257" t="s">
        <v>236</v>
      </c>
      <c r="H124" s="127" t="s">
        <v>171</v>
      </c>
      <c r="I124" s="246" t="s">
        <v>236</v>
      </c>
      <c r="J124" s="246" t="s">
        <v>236</v>
      </c>
      <c r="K124" s="258" t="s">
        <v>236</v>
      </c>
      <c r="L124" s="129">
        <v>0.06</v>
      </c>
      <c r="N124" s="192" t="s">
        <v>44</v>
      </c>
      <c r="O124" s="193"/>
      <c r="P124" s="193"/>
      <c r="Q124" s="193"/>
      <c r="R124" s="193"/>
      <c r="S124" s="193"/>
      <c r="T124" s="193"/>
      <c r="U124" s="193"/>
      <c r="V124" s="193"/>
      <c r="W124" s="193"/>
      <c r="X124" s="194"/>
    </row>
    <row r="125" spans="2:24" ht="25.5" x14ac:dyDescent="0.2">
      <c r="B125" s="227" t="s">
        <v>172</v>
      </c>
      <c r="C125" s="123">
        <v>0.97409999999999997</v>
      </c>
      <c r="D125" s="124">
        <v>0.91890000000000005</v>
      </c>
      <c r="E125" s="125">
        <v>0.97709999999999997</v>
      </c>
      <c r="F125" s="126">
        <v>0.95</v>
      </c>
      <c r="G125" s="126">
        <v>0.95</v>
      </c>
      <c r="H125" s="127" t="s">
        <v>173</v>
      </c>
      <c r="I125" s="128">
        <f>F125+5%</f>
        <v>1</v>
      </c>
      <c r="J125" s="128">
        <f>F125-5%</f>
        <v>0.89999999999999991</v>
      </c>
      <c r="K125" s="228" t="s">
        <v>28</v>
      </c>
      <c r="L125" s="129">
        <v>0.05</v>
      </c>
      <c r="N125" s="188"/>
      <c r="O125" s="186"/>
      <c r="P125" s="186"/>
      <c r="Q125" s="186"/>
      <c r="R125" s="186"/>
      <c r="S125" s="186"/>
      <c r="T125" s="186"/>
      <c r="U125" s="186"/>
      <c r="V125" s="186"/>
      <c r="W125" s="186"/>
      <c r="X125" s="187"/>
    </row>
    <row r="126" spans="2:24" ht="25.5" x14ac:dyDescent="0.2">
      <c r="B126" s="226" t="s">
        <v>174</v>
      </c>
      <c r="C126" s="123">
        <v>0</v>
      </c>
      <c r="D126" s="124">
        <v>0</v>
      </c>
      <c r="E126" s="125">
        <v>0</v>
      </c>
      <c r="F126" s="257" t="s">
        <v>236</v>
      </c>
      <c r="G126" s="257" t="s">
        <v>236</v>
      </c>
      <c r="H126" s="127" t="s">
        <v>171</v>
      </c>
      <c r="I126" s="246" t="s">
        <v>236</v>
      </c>
      <c r="J126" s="246" t="s">
        <v>236</v>
      </c>
      <c r="K126" s="245" t="s">
        <v>236</v>
      </c>
      <c r="L126" s="129">
        <v>0.06</v>
      </c>
      <c r="N126" s="188"/>
      <c r="O126" s="186"/>
      <c r="P126" s="186"/>
      <c r="Q126" s="186"/>
      <c r="R126" s="186"/>
      <c r="S126" s="186"/>
      <c r="T126" s="186"/>
      <c r="U126" s="186"/>
      <c r="V126" s="186"/>
      <c r="W126" s="186"/>
      <c r="X126" s="187"/>
    </row>
    <row r="127" spans="2:24" x14ac:dyDescent="0.2">
      <c r="B127" s="227" t="s">
        <v>70</v>
      </c>
      <c r="C127" s="123">
        <v>2.5899999999999999E-2</v>
      </c>
      <c r="D127" s="124">
        <v>8.1100000000000005E-2</v>
      </c>
      <c r="E127" s="125">
        <v>2.29E-2</v>
      </c>
      <c r="F127" s="126">
        <v>0.05</v>
      </c>
      <c r="G127" s="126">
        <v>0.05</v>
      </c>
      <c r="H127" s="127" t="s">
        <v>173</v>
      </c>
      <c r="I127" s="153">
        <f>F127+5%</f>
        <v>0.1</v>
      </c>
      <c r="J127" s="153">
        <f>F127-5%</f>
        <v>0</v>
      </c>
      <c r="K127" s="229" t="s">
        <v>78</v>
      </c>
      <c r="L127" s="129">
        <v>0.05</v>
      </c>
      <c r="N127" s="188"/>
      <c r="O127" s="186"/>
      <c r="P127" s="186"/>
      <c r="Q127" s="186"/>
      <c r="R127" s="186"/>
      <c r="S127" s="186"/>
      <c r="T127" s="186"/>
      <c r="U127" s="186"/>
      <c r="V127" s="186"/>
      <c r="W127" s="186"/>
      <c r="X127" s="187"/>
    </row>
    <row r="128" spans="2:24" x14ac:dyDescent="0.2">
      <c r="B128" s="227" t="s">
        <v>175</v>
      </c>
      <c r="C128" s="130">
        <f>SUM(C124:C127)</f>
        <v>1</v>
      </c>
      <c r="D128" s="131">
        <f>SUM(D124:D127)</f>
        <v>1</v>
      </c>
      <c r="E128" s="132">
        <f>SUM(E124:E127)</f>
        <v>1</v>
      </c>
      <c r="F128" s="133">
        <v>1</v>
      </c>
      <c r="G128" s="133">
        <v>1</v>
      </c>
      <c r="H128" s="246" t="s">
        <v>236</v>
      </c>
      <c r="I128" s="246" t="s">
        <v>236</v>
      </c>
      <c r="J128" s="246" t="s">
        <v>236</v>
      </c>
      <c r="K128" s="245" t="s">
        <v>236</v>
      </c>
      <c r="N128" s="188"/>
      <c r="O128" s="186"/>
      <c r="P128" s="186"/>
      <c r="Q128" s="186"/>
      <c r="R128" s="186"/>
      <c r="S128" s="186"/>
      <c r="T128" s="186"/>
      <c r="U128" s="186"/>
      <c r="V128" s="186"/>
      <c r="W128" s="186"/>
      <c r="X128" s="187"/>
    </row>
    <row r="129" spans="2:24" ht="13.5" thickBot="1" x14ac:dyDescent="0.25">
      <c r="B129" s="236" t="s">
        <v>176</v>
      </c>
      <c r="C129" s="237">
        <v>0</v>
      </c>
      <c r="D129" s="238">
        <v>0</v>
      </c>
      <c r="E129" s="239">
        <v>0</v>
      </c>
      <c r="F129" s="259" t="s">
        <v>236</v>
      </c>
      <c r="G129" s="259" t="s">
        <v>236</v>
      </c>
      <c r="H129" s="241" t="s">
        <v>171</v>
      </c>
      <c r="I129" s="255" t="s">
        <v>236</v>
      </c>
      <c r="J129" s="255" t="s">
        <v>236</v>
      </c>
      <c r="K129" s="256" t="s">
        <v>236</v>
      </c>
      <c r="L129" s="129">
        <v>0.06</v>
      </c>
      <c r="N129" s="189"/>
      <c r="O129" s="190"/>
      <c r="P129" s="190"/>
      <c r="Q129" s="190"/>
      <c r="R129" s="190"/>
      <c r="S129" s="190"/>
      <c r="T129" s="190"/>
      <c r="U129" s="190"/>
      <c r="V129" s="190"/>
      <c r="W129" s="190"/>
      <c r="X129" s="191"/>
    </row>
    <row r="130" spans="2:24" ht="28.5" x14ac:dyDescent="0.2">
      <c r="B130" s="55" t="s">
        <v>228</v>
      </c>
      <c r="C130" s="157">
        <v>1.5E-3</v>
      </c>
      <c r="D130" s="157">
        <v>1.5E-3</v>
      </c>
      <c r="E130" s="157">
        <v>1.5E-3</v>
      </c>
    </row>
    <row r="131" spans="2:24" ht="13.5" thickBot="1" x14ac:dyDescent="0.25"/>
    <row r="132" spans="2:24" ht="13.5" thickBot="1" x14ac:dyDescent="0.25">
      <c r="B132" s="122" t="s">
        <v>219</v>
      </c>
      <c r="C132" s="179" t="s">
        <v>227</v>
      </c>
      <c r="D132" s="180"/>
      <c r="E132" s="181"/>
    </row>
    <row r="133" spans="2:24" ht="13.5" thickBot="1" x14ac:dyDescent="0.25">
      <c r="B133" s="230" t="s">
        <v>161</v>
      </c>
      <c r="C133" s="231" t="s">
        <v>216</v>
      </c>
      <c r="D133" s="232" t="s">
        <v>217</v>
      </c>
      <c r="E133" s="233" t="s">
        <v>218</v>
      </c>
      <c r="F133" s="231" t="s">
        <v>165</v>
      </c>
      <c r="G133" s="231" t="s">
        <v>234</v>
      </c>
      <c r="H133" s="234" t="s">
        <v>166</v>
      </c>
      <c r="I133" s="232" t="s">
        <v>167</v>
      </c>
      <c r="J133" s="244" t="s">
        <v>236</v>
      </c>
      <c r="K133" s="235" t="s">
        <v>168</v>
      </c>
      <c r="N133" s="182" t="s">
        <v>169</v>
      </c>
      <c r="O133" s="183"/>
      <c r="P133" s="183"/>
      <c r="Q133" s="183"/>
      <c r="R133" s="183"/>
      <c r="S133" s="183"/>
      <c r="T133" s="183"/>
      <c r="U133" s="183"/>
      <c r="V133" s="183"/>
      <c r="W133" s="183"/>
      <c r="X133" s="184"/>
    </row>
    <row r="134" spans="2:24" ht="25.5" x14ac:dyDescent="0.2">
      <c r="B134" s="226" t="s">
        <v>170</v>
      </c>
      <c r="C134" s="260" t="s">
        <v>236</v>
      </c>
      <c r="D134" s="261" t="s">
        <v>236</v>
      </c>
      <c r="E134" s="262" t="s">
        <v>236</v>
      </c>
      <c r="F134" s="257" t="s">
        <v>236</v>
      </c>
      <c r="G134" s="257" t="s">
        <v>236</v>
      </c>
      <c r="H134" s="127" t="s">
        <v>171</v>
      </c>
      <c r="I134" s="246" t="s">
        <v>236</v>
      </c>
      <c r="J134" s="246" t="s">
        <v>236</v>
      </c>
      <c r="K134" s="258" t="s">
        <v>236</v>
      </c>
      <c r="L134" s="129">
        <v>0.06</v>
      </c>
      <c r="N134" s="192" t="s">
        <v>39</v>
      </c>
      <c r="O134" s="193"/>
      <c r="P134" s="193"/>
      <c r="Q134" s="193"/>
      <c r="R134" s="193"/>
      <c r="S134" s="193"/>
      <c r="T134" s="193"/>
      <c r="U134" s="193"/>
      <c r="V134" s="193"/>
      <c r="W134" s="193"/>
      <c r="X134" s="194"/>
    </row>
    <row r="135" spans="2:24" x14ac:dyDescent="0.2">
      <c r="B135" s="227" t="s">
        <v>172</v>
      </c>
      <c r="C135" s="260" t="s">
        <v>236</v>
      </c>
      <c r="D135" s="261" t="s">
        <v>236</v>
      </c>
      <c r="E135" s="262" t="s">
        <v>236</v>
      </c>
      <c r="F135" s="257" t="s">
        <v>236</v>
      </c>
      <c r="G135" s="257" t="s">
        <v>236</v>
      </c>
      <c r="H135" s="127" t="s">
        <v>173</v>
      </c>
      <c r="I135" s="246" t="s">
        <v>236</v>
      </c>
      <c r="J135" s="246" t="s">
        <v>236</v>
      </c>
      <c r="K135" s="258" t="s">
        <v>236</v>
      </c>
      <c r="L135" s="129">
        <v>0.05</v>
      </c>
      <c r="N135" s="188"/>
      <c r="O135" s="186"/>
      <c r="P135" s="186"/>
      <c r="Q135" s="186"/>
      <c r="R135" s="186"/>
      <c r="S135" s="186"/>
      <c r="T135" s="186"/>
      <c r="U135" s="186"/>
      <c r="V135" s="186"/>
      <c r="W135" s="186"/>
      <c r="X135" s="187"/>
    </row>
    <row r="136" spans="2:24" ht="25.5" x14ac:dyDescent="0.2">
      <c r="B136" s="226" t="s">
        <v>174</v>
      </c>
      <c r="C136" s="260" t="s">
        <v>236</v>
      </c>
      <c r="D136" s="261" t="s">
        <v>236</v>
      </c>
      <c r="E136" s="262" t="s">
        <v>236</v>
      </c>
      <c r="F136" s="257" t="s">
        <v>236</v>
      </c>
      <c r="G136" s="257" t="s">
        <v>236</v>
      </c>
      <c r="H136" s="127" t="s">
        <v>171</v>
      </c>
      <c r="I136" s="246" t="s">
        <v>236</v>
      </c>
      <c r="J136" s="246" t="s">
        <v>236</v>
      </c>
      <c r="K136" s="245" t="s">
        <v>236</v>
      </c>
      <c r="L136" s="129">
        <v>0.06</v>
      </c>
      <c r="N136" s="188"/>
      <c r="O136" s="186"/>
      <c r="P136" s="186"/>
      <c r="Q136" s="186"/>
      <c r="R136" s="186"/>
      <c r="S136" s="186"/>
      <c r="T136" s="186"/>
      <c r="U136" s="186"/>
      <c r="V136" s="186"/>
      <c r="W136" s="186"/>
      <c r="X136" s="187"/>
    </row>
    <row r="137" spans="2:24" x14ac:dyDescent="0.2">
      <c r="B137" s="227" t="s">
        <v>70</v>
      </c>
      <c r="C137" s="123">
        <v>1</v>
      </c>
      <c r="D137" s="124">
        <v>1</v>
      </c>
      <c r="E137" s="125">
        <v>1</v>
      </c>
      <c r="F137" s="126">
        <v>0.95</v>
      </c>
      <c r="G137" s="126">
        <v>0.95</v>
      </c>
      <c r="H137" s="127" t="s">
        <v>173</v>
      </c>
      <c r="I137" s="153">
        <f>F137+5%</f>
        <v>1</v>
      </c>
      <c r="J137" s="153">
        <f>F137-5%</f>
        <v>0.89999999999999991</v>
      </c>
      <c r="K137" s="229" t="s">
        <v>78</v>
      </c>
      <c r="L137" s="129">
        <v>0.05</v>
      </c>
      <c r="N137" s="188"/>
      <c r="O137" s="186"/>
      <c r="P137" s="186"/>
      <c r="Q137" s="186"/>
      <c r="R137" s="186"/>
      <c r="S137" s="186"/>
      <c r="T137" s="186"/>
      <c r="U137" s="186"/>
      <c r="V137" s="186"/>
      <c r="W137" s="186"/>
      <c r="X137" s="187"/>
    </row>
    <row r="138" spans="2:24" x14ac:dyDescent="0.2">
      <c r="B138" s="227" t="s">
        <v>175</v>
      </c>
      <c r="C138" s="130">
        <f>SUM(C134:C137)</f>
        <v>1</v>
      </c>
      <c r="D138" s="131">
        <f>SUM(D134:D137)</f>
        <v>1</v>
      </c>
      <c r="E138" s="132">
        <f>SUM(E134:E137)</f>
        <v>1</v>
      </c>
      <c r="F138" s="133">
        <f>SUM(F129:F137)</f>
        <v>0.95</v>
      </c>
      <c r="G138" s="133">
        <f>SUM(G129:G137)</f>
        <v>0.95</v>
      </c>
      <c r="H138" s="246" t="s">
        <v>236</v>
      </c>
      <c r="I138" s="246" t="s">
        <v>236</v>
      </c>
      <c r="J138" s="246" t="s">
        <v>236</v>
      </c>
      <c r="K138" s="245" t="s">
        <v>236</v>
      </c>
      <c r="N138" s="188"/>
      <c r="O138" s="186"/>
      <c r="P138" s="186"/>
      <c r="Q138" s="186"/>
      <c r="R138" s="186"/>
      <c r="S138" s="186"/>
      <c r="T138" s="186"/>
      <c r="U138" s="186"/>
      <c r="V138" s="186"/>
      <c r="W138" s="186"/>
      <c r="X138" s="187"/>
    </row>
    <row r="139" spans="2:24" ht="13.5" thickBot="1" x14ac:dyDescent="0.25">
      <c r="B139" s="236" t="s">
        <v>176</v>
      </c>
      <c r="C139" s="263" t="s">
        <v>236</v>
      </c>
      <c r="D139" s="264" t="s">
        <v>236</v>
      </c>
      <c r="E139" s="265" t="s">
        <v>236</v>
      </c>
      <c r="F139" s="259" t="s">
        <v>236</v>
      </c>
      <c r="G139" s="259" t="s">
        <v>236</v>
      </c>
      <c r="H139" s="241" t="s">
        <v>171</v>
      </c>
      <c r="I139" s="255" t="s">
        <v>236</v>
      </c>
      <c r="J139" s="255" t="s">
        <v>236</v>
      </c>
      <c r="K139" s="256" t="s">
        <v>236</v>
      </c>
      <c r="L139" s="129">
        <v>0.06</v>
      </c>
      <c r="N139" s="189"/>
      <c r="O139" s="190"/>
      <c r="P139" s="190"/>
      <c r="Q139" s="190"/>
      <c r="R139" s="190"/>
      <c r="S139" s="190"/>
      <c r="T139" s="190"/>
      <c r="U139" s="190"/>
      <c r="V139" s="190"/>
      <c r="W139" s="190"/>
      <c r="X139" s="191"/>
    </row>
    <row r="140" spans="2:24" ht="28.5" x14ac:dyDescent="0.2">
      <c r="B140" s="55" t="s">
        <v>228</v>
      </c>
      <c r="C140" s="157">
        <v>1E-3</v>
      </c>
      <c r="D140" s="157">
        <v>1E-3</v>
      </c>
      <c r="E140" s="157">
        <v>1E-3</v>
      </c>
    </row>
    <row r="141" spans="2:24" ht="13.5" thickBot="1" x14ac:dyDescent="0.25"/>
    <row r="142" spans="2:24" ht="13.5" thickBot="1" x14ac:dyDescent="0.25">
      <c r="B142" s="122" t="s">
        <v>220</v>
      </c>
      <c r="C142" s="179" t="s">
        <v>227</v>
      </c>
      <c r="D142" s="180"/>
      <c r="E142" s="181"/>
    </row>
    <row r="143" spans="2:24" ht="26.25" customHeight="1" thickBot="1" x14ac:dyDescent="0.25">
      <c r="B143" s="230" t="s">
        <v>161</v>
      </c>
      <c r="C143" s="231" t="s">
        <v>220</v>
      </c>
      <c r="D143" s="244" t="s">
        <v>236</v>
      </c>
      <c r="E143" s="248" t="s">
        <v>237</v>
      </c>
      <c r="F143" s="231" t="s">
        <v>165</v>
      </c>
      <c r="G143" s="231" t="s">
        <v>231</v>
      </c>
      <c r="H143" s="234" t="s">
        <v>166</v>
      </c>
      <c r="I143" s="266" t="s">
        <v>167</v>
      </c>
      <c r="J143" s="267" t="s">
        <v>238</v>
      </c>
      <c r="K143" s="235" t="s">
        <v>168</v>
      </c>
      <c r="N143" s="182" t="s">
        <v>169</v>
      </c>
      <c r="O143" s="183"/>
      <c r="P143" s="183"/>
      <c r="Q143" s="183"/>
      <c r="R143" s="183"/>
      <c r="S143" s="183"/>
      <c r="T143" s="183"/>
      <c r="U143" s="183"/>
      <c r="V143" s="183"/>
      <c r="W143" s="183"/>
      <c r="X143" s="184"/>
    </row>
    <row r="144" spans="2:24" ht="25.5" customHeight="1" x14ac:dyDescent="0.2">
      <c r="B144" s="226" t="s">
        <v>170</v>
      </c>
      <c r="C144" s="123">
        <v>0.80530000000000002</v>
      </c>
      <c r="D144" s="249" t="s">
        <v>236</v>
      </c>
      <c r="E144" s="250" t="s">
        <v>236</v>
      </c>
      <c r="F144" s="126">
        <v>0.81</v>
      </c>
      <c r="G144" s="126">
        <v>0.95</v>
      </c>
      <c r="H144" s="127" t="s">
        <v>171</v>
      </c>
      <c r="I144" s="128">
        <f>F144+6%</f>
        <v>0.87000000000000011</v>
      </c>
      <c r="J144" s="128">
        <f>F144-6%</f>
        <v>0.75</v>
      </c>
      <c r="K144" s="228" t="s">
        <v>130</v>
      </c>
      <c r="L144" s="129">
        <v>0.06</v>
      </c>
      <c r="N144" s="192" t="s">
        <v>129</v>
      </c>
      <c r="O144" s="200"/>
      <c r="P144" s="200"/>
      <c r="Q144" s="200"/>
      <c r="R144" s="200"/>
      <c r="S144" s="200"/>
      <c r="T144" s="200"/>
      <c r="U144" s="200"/>
      <c r="V144" s="200"/>
      <c r="W144" s="200"/>
      <c r="X144" s="201"/>
    </row>
    <row r="145" spans="2:24" ht="14.25" customHeight="1" x14ac:dyDescent="0.2">
      <c r="B145" s="227" t="s">
        <v>172</v>
      </c>
      <c r="C145" s="123">
        <v>0.20880000000000001</v>
      </c>
      <c r="D145" s="249" t="s">
        <v>236</v>
      </c>
      <c r="E145" s="250" t="s">
        <v>236</v>
      </c>
      <c r="F145" s="126">
        <v>0.2</v>
      </c>
      <c r="G145" s="126">
        <v>0.3</v>
      </c>
      <c r="H145" s="127" t="s">
        <v>173</v>
      </c>
      <c r="I145" s="128">
        <f>F145+5%</f>
        <v>0.25</v>
      </c>
      <c r="J145" s="128">
        <f>F145-5%</f>
        <v>0.15000000000000002</v>
      </c>
      <c r="K145" s="229" t="s">
        <v>73</v>
      </c>
      <c r="L145" s="129">
        <v>0.05</v>
      </c>
      <c r="N145" s="185"/>
      <c r="O145" s="195"/>
      <c r="P145" s="195"/>
      <c r="Q145" s="195"/>
      <c r="R145" s="195"/>
      <c r="S145" s="195"/>
      <c r="T145" s="195"/>
      <c r="U145" s="195"/>
      <c r="V145" s="195"/>
      <c r="W145" s="195"/>
      <c r="X145" s="196"/>
    </row>
    <row r="146" spans="2:24" ht="25.5" x14ac:dyDescent="0.2">
      <c r="B146" s="226" t="s">
        <v>174</v>
      </c>
      <c r="C146" s="123">
        <v>0.14729999999999999</v>
      </c>
      <c r="D146" s="249" t="s">
        <v>236</v>
      </c>
      <c r="E146" s="250" t="s">
        <v>236</v>
      </c>
      <c r="F146" s="126">
        <v>0.15</v>
      </c>
      <c r="G146" s="126">
        <v>0.06</v>
      </c>
      <c r="H146" s="127" t="s">
        <v>171</v>
      </c>
      <c r="I146" s="128">
        <f t="shared" ref="I146" si="37">F146+6%</f>
        <v>0.21</v>
      </c>
      <c r="J146" s="128">
        <f t="shared" ref="J146" si="38">F146-6%</f>
        <v>0.09</v>
      </c>
      <c r="K146" s="229" t="s">
        <v>74</v>
      </c>
      <c r="L146" s="129">
        <v>0.06</v>
      </c>
      <c r="N146" s="185"/>
      <c r="O146" s="195"/>
      <c r="P146" s="195"/>
      <c r="Q146" s="195"/>
      <c r="R146" s="195"/>
      <c r="S146" s="195"/>
      <c r="T146" s="195"/>
      <c r="U146" s="195"/>
      <c r="V146" s="195"/>
      <c r="W146" s="195"/>
      <c r="X146" s="196"/>
    </row>
    <row r="147" spans="2:24" ht="25.5" x14ac:dyDescent="0.2">
      <c r="B147" s="226" t="s">
        <v>67</v>
      </c>
      <c r="C147" s="123">
        <v>0</v>
      </c>
      <c r="D147" s="249" t="s">
        <v>236</v>
      </c>
      <c r="E147" s="250" t="s">
        <v>236</v>
      </c>
      <c r="F147" s="126">
        <v>0.05</v>
      </c>
      <c r="G147" s="126">
        <v>0.05</v>
      </c>
      <c r="H147" s="127" t="s">
        <v>173</v>
      </c>
      <c r="I147" s="128">
        <f t="shared" ref="I147:I148" si="39">F147+5%</f>
        <v>0.1</v>
      </c>
      <c r="J147" s="128">
        <f t="shared" ref="J147:J148" si="40">F147-5%</f>
        <v>0</v>
      </c>
      <c r="K147" s="228" t="s">
        <v>76</v>
      </c>
      <c r="L147" s="129"/>
      <c r="N147" s="185"/>
      <c r="O147" s="195"/>
      <c r="P147" s="195"/>
      <c r="Q147" s="195"/>
      <c r="R147" s="195"/>
      <c r="S147" s="195"/>
      <c r="T147" s="195"/>
      <c r="U147" s="195"/>
      <c r="V147" s="195"/>
      <c r="W147" s="195"/>
      <c r="X147" s="196"/>
    </row>
    <row r="148" spans="2:24" ht="14.25" customHeight="1" x14ac:dyDescent="0.2">
      <c r="B148" s="226" t="s">
        <v>68</v>
      </c>
      <c r="C148" s="123">
        <v>0</v>
      </c>
      <c r="D148" s="249" t="s">
        <v>236</v>
      </c>
      <c r="E148" s="250" t="s">
        <v>236</v>
      </c>
      <c r="F148" s="126">
        <v>0.05</v>
      </c>
      <c r="G148" s="126">
        <v>0.05</v>
      </c>
      <c r="H148" s="127" t="s">
        <v>173</v>
      </c>
      <c r="I148" s="128">
        <f t="shared" si="39"/>
        <v>0.1</v>
      </c>
      <c r="J148" s="128">
        <f t="shared" si="40"/>
        <v>0</v>
      </c>
      <c r="K148" s="229" t="s">
        <v>77</v>
      </c>
      <c r="L148" s="129"/>
      <c r="N148" s="185"/>
      <c r="O148" s="195"/>
      <c r="P148" s="195"/>
      <c r="Q148" s="195"/>
      <c r="R148" s="195"/>
      <c r="S148" s="195"/>
      <c r="T148" s="195"/>
      <c r="U148" s="195"/>
      <c r="V148" s="195"/>
      <c r="W148" s="195"/>
      <c r="X148" s="196"/>
    </row>
    <row r="149" spans="2:24" ht="14.25" customHeight="1" x14ac:dyDescent="0.2">
      <c r="B149" s="227" t="s">
        <v>69</v>
      </c>
      <c r="C149" s="123">
        <v>0</v>
      </c>
      <c r="D149" s="249" t="s">
        <v>236</v>
      </c>
      <c r="E149" s="250" t="s">
        <v>236</v>
      </c>
      <c r="F149" s="126">
        <v>0.05</v>
      </c>
      <c r="G149" s="126">
        <v>0.05</v>
      </c>
      <c r="H149" s="127" t="s">
        <v>173</v>
      </c>
      <c r="I149" s="128">
        <f>F149+5%</f>
        <v>0.1</v>
      </c>
      <c r="J149" s="128">
        <f>F149-5%</f>
        <v>0</v>
      </c>
      <c r="K149" s="229" t="s">
        <v>78</v>
      </c>
      <c r="L149" s="129"/>
      <c r="N149" s="185"/>
      <c r="O149" s="195"/>
      <c r="P149" s="195"/>
      <c r="Q149" s="195"/>
      <c r="R149" s="195"/>
      <c r="S149" s="195"/>
      <c r="T149" s="195"/>
      <c r="U149" s="195"/>
      <c r="V149" s="195"/>
      <c r="W149" s="195"/>
      <c r="X149" s="196"/>
    </row>
    <row r="150" spans="2:24" ht="14.25" customHeight="1" x14ac:dyDescent="0.2">
      <c r="B150" s="227" t="s">
        <v>107</v>
      </c>
      <c r="C150" s="123">
        <v>0</v>
      </c>
      <c r="D150" s="249" t="s">
        <v>236</v>
      </c>
      <c r="E150" s="250" t="s">
        <v>236</v>
      </c>
      <c r="F150" s="126">
        <v>0.05</v>
      </c>
      <c r="G150" s="126">
        <v>0.05</v>
      </c>
      <c r="H150" s="127" t="s">
        <v>173</v>
      </c>
      <c r="I150" s="128">
        <f>F150+5%</f>
        <v>0.1</v>
      </c>
      <c r="J150" s="128">
        <f>F150-5%</f>
        <v>0</v>
      </c>
      <c r="K150" s="229" t="s">
        <v>78</v>
      </c>
      <c r="L150" s="129">
        <v>0.05</v>
      </c>
      <c r="N150" s="185"/>
      <c r="O150" s="195"/>
      <c r="P150" s="195"/>
      <c r="Q150" s="195"/>
      <c r="R150" s="195"/>
      <c r="S150" s="195"/>
      <c r="T150" s="195"/>
      <c r="U150" s="195"/>
      <c r="V150" s="195"/>
      <c r="W150" s="195"/>
      <c r="X150" s="196"/>
    </row>
    <row r="151" spans="2:24" ht="14.25" customHeight="1" x14ac:dyDescent="0.2">
      <c r="B151" s="227" t="s">
        <v>70</v>
      </c>
      <c r="C151" s="123">
        <v>5.3499999999999999E-2</v>
      </c>
      <c r="D151" s="249" t="s">
        <v>236</v>
      </c>
      <c r="E151" s="250" t="s">
        <v>236</v>
      </c>
      <c r="F151" s="126">
        <v>0.05</v>
      </c>
      <c r="G151" s="126">
        <v>0.12</v>
      </c>
      <c r="H151" s="127" t="s">
        <v>173</v>
      </c>
      <c r="I151" s="128">
        <f>F151+5%</f>
        <v>0.1</v>
      </c>
      <c r="J151" s="128">
        <f>F151-5%</f>
        <v>0</v>
      </c>
      <c r="K151" s="229" t="s">
        <v>78</v>
      </c>
      <c r="L151" s="129"/>
      <c r="N151" s="185"/>
      <c r="O151" s="195"/>
      <c r="P151" s="195"/>
      <c r="Q151" s="195"/>
      <c r="R151" s="195"/>
      <c r="S151" s="195"/>
      <c r="T151" s="195"/>
      <c r="U151" s="195"/>
      <c r="V151" s="195"/>
      <c r="W151" s="195"/>
      <c r="X151" s="196"/>
    </row>
    <row r="152" spans="2:24" ht="14.25" customHeight="1" x14ac:dyDescent="0.2">
      <c r="B152" s="227" t="s">
        <v>71</v>
      </c>
      <c r="C152" s="123">
        <v>0</v>
      </c>
      <c r="D152" s="249" t="s">
        <v>236</v>
      </c>
      <c r="E152" s="250" t="s">
        <v>236</v>
      </c>
      <c r="F152" s="126">
        <v>0.05</v>
      </c>
      <c r="G152" s="126">
        <v>0.05</v>
      </c>
      <c r="H152" s="127" t="s">
        <v>173</v>
      </c>
      <c r="I152" s="128">
        <f t="shared" ref="I152" si="41">F152+5%</f>
        <v>0.1</v>
      </c>
      <c r="J152" s="128">
        <f t="shared" ref="J152" si="42">F152-5%</f>
        <v>0</v>
      </c>
      <c r="K152" s="245" t="s">
        <v>236</v>
      </c>
      <c r="N152" s="185"/>
      <c r="O152" s="195"/>
      <c r="P152" s="195"/>
      <c r="Q152" s="195"/>
      <c r="R152" s="195"/>
      <c r="S152" s="195"/>
      <c r="T152" s="195"/>
      <c r="U152" s="195"/>
      <c r="V152" s="195"/>
      <c r="W152" s="195"/>
      <c r="X152" s="196"/>
    </row>
    <row r="153" spans="2:24" ht="14.25" customHeight="1" x14ac:dyDescent="0.2">
      <c r="B153" s="227" t="s">
        <v>175</v>
      </c>
      <c r="C153" s="130">
        <f>SUM(C144:C152)</f>
        <v>1.2149000000000001</v>
      </c>
      <c r="D153" s="251" t="s">
        <v>236</v>
      </c>
      <c r="E153" s="252" t="s">
        <v>236</v>
      </c>
      <c r="F153" s="133">
        <f>SUM(F144:F152)</f>
        <v>1.4600000000000002</v>
      </c>
      <c r="G153" s="133">
        <f>SUM(G144:G152)</f>
        <v>1.6800000000000004</v>
      </c>
      <c r="H153" s="246" t="s">
        <v>236</v>
      </c>
      <c r="I153" s="246" t="s">
        <v>236</v>
      </c>
      <c r="J153" s="246" t="s">
        <v>236</v>
      </c>
      <c r="K153" s="245" t="s">
        <v>236</v>
      </c>
      <c r="L153" s="129">
        <v>0.06</v>
      </c>
      <c r="N153" s="185"/>
      <c r="O153" s="195"/>
      <c r="P153" s="195"/>
      <c r="Q153" s="195"/>
      <c r="R153" s="195"/>
      <c r="S153" s="195"/>
      <c r="T153" s="195"/>
      <c r="U153" s="195"/>
      <c r="V153" s="195"/>
      <c r="W153" s="195"/>
      <c r="X153" s="196"/>
    </row>
    <row r="154" spans="2:24" ht="15" customHeight="1" thickBot="1" x14ac:dyDescent="0.25">
      <c r="B154" s="236" t="s">
        <v>176</v>
      </c>
      <c r="C154" s="237">
        <v>0.29449999999999998</v>
      </c>
      <c r="D154" s="253" t="s">
        <v>236</v>
      </c>
      <c r="E154" s="254" t="s">
        <v>236</v>
      </c>
      <c r="F154" s="240">
        <v>0.3</v>
      </c>
      <c r="G154" s="240">
        <v>0.3</v>
      </c>
      <c r="H154" s="241" t="s">
        <v>171</v>
      </c>
      <c r="I154" s="242">
        <f t="shared" ref="I154" si="43">F154+6%</f>
        <v>0.36</v>
      </c>
      <c r="J154" s="242">
        <f t="shared" ref="J154" si="44">F154-6%</f>
        <v>0.24</v>
      </c>
      <c r="K154" s="243" t="s">
        <v>79</v>
      </c>
      <c r="N154" s="197"/>
      <c r="O154" s="198"/>
      <c r="P154" s="198"/>
      <c r="Q154" s="198"/>
      <c r="R154" s="198"/>
      <c r="S154" s="198"/>
      <c r="T154" s="198"/>
      <c r="U154" s="198"/>
      <c r="V154" s="198"/>
      <c r="W154" s="198"/>
      <c r="X154" s="199"/>
    </row>
    <row r="155" spans="2:24" ht="28.5" x14ac:dyDescent="0.2">
      <c r="B155" s="55" t="s">
        <v>228</v>
      </c>
      <c r="C155" s="157">
        <v>2E-3</v>
      </c>
    </row>
    <row r="156" spans="2:24" ht="13.5" thickBot="1" x14ac:dyDescent="0.25"/>
    <row r="157" spans="2:24" ht="13.5" thickBot="1" x14ac:dyDescent="0.25">
      <c r="B157" s="122" t="s">
        <v>221</v>
      </c>
      <c r="C157" s="179" t="s">
        <v>227</v>
      </c>
      <c r="D157" s="180"/>
      <c r="E157" s="181"/>
    </row>
    <row r="158" spans="2:24" ht="13.5" thickBot="1" x14ac:dyDescent="0.25">
      <c r="B158" s="230" t="s">
        <v>161</v>
      </c>
      <c r="C158" s="231" t="s">
        <v>221</v>
      </c>
      <c r="D158" s="244" t="s">
        <v>236</v>
      </c>
      <c r="E158" s="248" t="s">
        <v>237</v>
      </c>
      <c r="F158" s="231" t="s">
        <v>165</v>
      </c>
      <c r="G158" s="231" t="s">
        <v>235</v>
      </c>
      <c r="H158" s="234" t="s">
        <v>166</v>
      </c>
      <c r="I158" s="232" t="s">
        <v>167</v>
      </c>
      <c r="J158" s="244" t="s">
        <v>238</v>
      </c>
      <c r="K158" s="235" t="s">
        <v>168</v>
      </c>
      <c r="N158" s="182" t="s">
        <v>169</v>
      </c>
      <c r="O158" s="183"/>
      <c r="P158" s="183"/>
      <c r="Q158" s="183"/>
      <c r="R158" s="183"/>
      <c r="S158" s="183"/>
      <c r="T158" s="183"/>
      <c r="U158" s="183"/>
      <c r="V158" s="183"/>
      <c r="W158" s="183"/>
      <c r="X158" s="184"/>
    </row>
    <row r="159" spans="2:24" ht="25.5" x14ac:dyDescent="0.2">
      <c r="B159" s="226" t="s">
        <v>170</v>
      </c>
      <c r="C159" s="123">
        <v>0.8296</v>
      </c>
      <c r="D159" s="249" t="s">
        <v>236</v>
      </c>
      <c r="E159" s="250" t="s">
        <v>236</v>
      </c>
      <c r="F159" s="126">
        <v>0.8</v>
      </c>
      <c r="G159" s="126">
        <v>0.94</v>
      </c>
      <c r="H159" s="127" t="s">
        <v>171</v>
      </c>
      <c r="I159" s="128">
        <v>1</v>
      </c>
      <c r="J159" s="128">
        <v>0.88</v>
      </c>
      <c r="K159" s="228" t="s">
        <v>202</v>
      </c>
      <c r="L159" s="129">
        <v>0.06</v>
      </c>
      <c r="N159" s="192" t="s">
        <v>53</v>
      </c>
      <c r="O159" s="200"/>
      <c r="P159" s="200"/>
      <c r="Q159" s="200"/>
      <c r="R159" s="200"/>
      <c r="S159" s="200"/>
      <c r="T159" s="200"/>
      <c r="U159" s="200"/>
      <c r="V159" s="200"/>
      <c r="W159" s="200"/>
      <c r="X159" s="201"/>
    </row>
    <row r="160" spans="2:24" x14ac:dyDescent="0.2">
      <c r="B160" s="227" t="s">
        <v>172</v>
      </c>
      <c r="C160" s="123">
        <v>0.25159999999999999</v>
      </c>
      <c r="D160" s="249" t="s">
        <v>236</v>
      </c>
      <c r="E160" s="250" t="s">
        <v>236</v>
      </c>
      <c r="F160" s="126">
        <v>0.25</v>
      </c>
      <c r="G160" s="126">
        <v>0.25</v>
      </c>
      <c r="H160" s="127" t="s">
        <v>173</v>
      </c>
      <c r="I160" s="128">
        <f>F160+5%</f>
        <v>0.3</v>
      </c>
      <c r="J160" s="128">
        <f>F160-5%</f>
        <v>0.2</v>
      </c>
      <c r="K160" s="229" t="s">
        <v>73</v>
      </c>
      <c r="L160" s="129">
        <v>0.05</v>
      </c>
      <c r="N160" s="185"/>
      <c r="O160" s="195"/>
      <c r="P160" s="195"/>
      <c r="Q160" s="195"/>
      <c r="R160" s="195"/>
      <c r="S160" s="195"/>
      <c r="T160" s="195"/>
      <c r="U160" s="195"/>
      <c r="V160" s="195"/>
      <c r="W160" s="195"/>
      <c r="X160" s="196"/>
    </row>
    <row r="161" spans="2:24" ht="25.5" x14ac:dyDescent="0.2">
      <c r="B161" s="226" t="s">
        <v>174</v>
      </c>
      <c r="C161" s="123">
        <v>0.1404</v>
      </c>
      <c r="D161" s="249" t="s">
        <v>236</v>
      </c>
      <c r="E161" s="250" t="s">
        <v>236</v>
      </c>
      <c r="F161" s="126">
        <v>0.14000000000000001</v>
      </c>
      <c r="G161" s="126">
        <v>0.14000000000000001</v>
      </c>
      <c r="H161" s="127" t="s">
        <v>171</v>
      </c>
      <c r="I161" s="128">
        <f t="shared" ref="I161" si="45">F161+6%</f>
        <v>0.2</v>
      </c>
      <c r="J161" s="128">
        <f t="shared" ref="J161" si="46">F161-6%</f>
        <v>8.0000000000000016E-2</v>
      </c>
      <c r="K161" s="229" t="s">
        <v>74</v>
      </c>
      <c r="L161" s="129">
        <v>0.06</v>
      </c>
      <c r="N161" s="185"/>
      <c r="O161" s="195"/>
      <c r="P161" s="195"/>
      <c r="Q161" s="195"/>
      <c r="R161" s="195"/>
      <c r="S161" s="195"/>
      <c r="T161" s="195"/>
      <c r="U161" s="195"/>
      <c r="V161" s="195"/>
      <c r="W161" s="195"/>
      <c r="X161" s="196"/>
    </row>
    <row r="162" spans="2:24" x14ac:dyDescent="0.2">
      <c r="B162" s="227" t="s">
        <v>70</v>
      </c>
      <c r="C162" s="123">
        <v>0.1497</v>
      </c>
      <c r="D162" s="249" t="s">
        <v>236</v>
      </c>
      <c r="E162" s="250" t="s">
        <v>236</v>
      </c>
      <c r="F162" s="126">
        <v>0.15</v>
      </c>
      <c r="G162" s="126">
        <v>0.15</v>
      </c>
      <c r="H162" s="127" t="s">
        <v>173</v>
      </c>
      <c r="I162" s="153">
        <f>F162+5%</f>
        <v>0.2</v>
      </c>
      <c r="J162" s="153">
        <f>F162-5%</f>
        <v>9.9999999999999992E-2</v>
      </c>
      <c r="K162" s="229" t="s">
        <v>78</v>
      </c>
      <c r="L162" s="129">
        <v>0.05</v>
      </c>
      <c r="N162" s="185"/>
      <c r="O162" s="195"/>
      <c r="P162" s="195"/>
      <c r="Q162" s="195"/>
      <c r="R162" s="195"/>
      <c r="S162" s="195"/>
      <c r="T162" s="195"/>
      <c r="U162" s="195"/>
      <c r="V162" s="195"/>
      <c r="W162" s="195"/>
      <c r="X162" s="196"/>
    </row>
    <row r="163" spans="2:24" x14ac:dyDescent="0.2">
      <c r="B163" s="236" t="s">
        <v>175</v>
      </c>
      <c r="C163" s="268">
        <f>SUM(C159:C162)</f>
        <v>1.3713</v>
      </c>
      <c r="D163" s="270" t="s">
        <v>236</v>
      </c>
      <c r="E163" s="271" t="s">
        <v>236</v>
      </c>
      <c r="F163" s="269">
        <f>SUM(F159:F162)</f>
        <v>1.3399999999999999</v>
      </c>
      <c r="G163" s="269">
        <f>SUM(G159:G162)</f>
        <v>1.48</v>
      </c>
      <c r="H163" s="255" t="s">
        <v>236</v>
      </c>
      <c r="I163" s="255" t="s">
        <v>236</v>
      </c>
      <c r="J163" s="255" t="s">
        <v>236</v>
      </c>
      <c r="K163" s="256" t="s">
        <v>236</v>
      </c>
      <c r="N163" s="185"/>
      <c r="O163" s="195"/>
      <c r="P163" s="195"/>
      <c r="Q163" s="195"/>
      <c r="R163" s="195"/>
      <c r="S163" s="195"/>
      <c r="T163" s="195"/>
      <c r="U163" s="195"/>
      <c r="V163" s="195"/>
      <c r="W163" s="195"/>
      <c r="X163" s="196"/>
    </row>
    <row r="164" spans="2:24" ht="13.5" thickBot="1" x14ac:dyDescent="0.25">
      <c r="B164" s="134" t="s">
        <v>176</v>
      </c>
      <c r="C164" s="135">
        <v>0.2354</v>
      </c>
      <c r="D164" s="149"/>
      <c r="E164" s="150"/>
      <c r="F164" s="136">
        <v>0.24</v>
      </c>
      <c r="G164" s="136">
        <v>0.24</v>
      </c>
      <c r="H164" s="137" t="s">
        <v>171</v>
      </c>
      <c r="I164" s="138">
        <f t="shared" ref="I164" si="47">F164+6%</f>
        <v>0.3</v>
      </c>
      <c r="J164" s="138">
        <f t="shared" ref="J164" si="48">F164-6%</f>
        <v>0.18</v>
      </c>
      <c r="K164" s="139" t="s">
        <v>79</v>
      </c>
      <c r="L164" s="129">
        <v>0.06</v>
      </c>
      <c r="N164" s="197"/>
      <c r="O164" s="198"/>
      <c r="P164" s="198"/>
      <c r="Q164" s="198"/>
      <c r="R164" s="198"/>
      <c r="S164" s="198"/>
      <c r="T164" s="198"/>
      <c r="U164" s="198"/>
      <c r="V164" s="198"/>
      <c r="W164" s="198"/>
      <c r="X164" s="199"/>
    </row>
    <row r="165" spans="2:24" ht="28.5" x14ac:dyDescent="0.2">
      <c r="B165" s="55" t="s">
        <v>228</v>
      </c>
      <c r="C165" s="157">
        <v>1.5E-3</v>
      </c>
    </row>
    <row r="166" spans="2:24" ht="13.5" thickBot="1" x14ac:dyDescent="0.25"/>
    <row r="167" spans="2:24" ht="13.5" thickBot="1" x14ac:dyDescent="0.25">
      <c r="B167" s="122" t="s">
        <v>222</v>
      </c>
      <c r="C167" s="179" t="s">
        <v>227</v>
      </c>
      <c r="D167" s="180"/>
      <c r="E167" s="181"/>
    </row>
    <row r="168" spans="2:24" ht="13.5" thickBot="1" x14ac:dyDescent="0.25">
      <c r="B168" s="230" t="s">
        <v>161</v>
      </c>
      <c r="C168" s="231" t="s">
        <v>222</v>
      </c>
      <c r="D168" s="244" t="s">
        <v>236</v>
      </c>
      <c r="E168" s="248" t="s">
        <v>237</v>
      </c>
      <c r="F168" s="231" t="s">
        <v>165</v>
      </c>
      <c r="G168" s="231" t="s">
        <v>234</v>
      </c>
      <c r="H168" s="234" t="s">
        <v>166</v>
      </c>
      <c r="I168" s="232" t="s">
        <v>167</v>
      </c>
      <c r="J168" s="244" t="s">
        <v>238</v>
      </c>
      <c r="K168" s="235" t="s">
        <v>168</v>
      </c>
      <c r="N168" s="182" t="s">
        <v>169</v>
      </c>
      <c r="O168" s="183"/>
      <c r="P168" s="183"/>
      <c r="Q168" s="183"/>
      <c r="R168" s="183"/>
      <c r="S168" s="183"/>
      <c r="T168" s="183"/>
      <c r="U168" s="183"/>
      <c r="V168" s="183"/>
      <c r="W168" s="183"/>
      <c r="X168" s="184"/>
    </row>
    <row r="169" spans="2:24" ht="25.5" x14ac:dyDescent="0.2">
      <c r="B169" s="226" t="s">
        <v>170</v>
      </c>
      <c r="C169" s="123">
        <v>0.17080000000000001</v>
      </c>
      <c r="D169" s="249" t="s">
        <v>236</v>
      </c>
      <c r="E169" s="250" t="s">
        <v>236</v>
      </c>
      <c r="F169" s="126">
        <v>0.17</v>
      </c>
      <c r="G169" s="126">
        <v>0.17</v>
      </c>
      <c r="H169" s="127" t="s">
        <v>171</v>
      </c>
      <c r="I169" s="128">
        <f>F169+6%</f>
        <v>0.23</v>
      </c>
      <c r="J169" s="128">
        <f>F169-6%</f>
        <v>0.11000000000000001</v>
      </c>
      <c r="K169" s="228" t="s">
        <v>223</v>
      </c>
      <c r="L169" s="129">
        <v>0.06</v>
      </c>
      <c r="N169" s="192" t="s">
        <v>54</v>
      </c>
      <c r="O169" s="200"/>
      <c r="P169" s="200"/>
      <c r="Q169" s="200"/>
      <c r="R169" s="200"/>
      <c r="S169" s="200"/>
      <c r="T169" s="200"/>
      <c r="U169" s="200"/>
      <c r="V169" s="200"/>
      <c r="W169" s="200"/>
      <c r="X169" s="201"/>
    </row>
    <row r="170" spans="2:24" x14ac:dyDescent="0.2">
      <c r="B170" s="227" t="s">
        <v>172</v>
      </c>
      <c r="C170" s="123">
        <v>0.25990000000000002</v>
      </c>
      <c r="D170" s="249" t="s">
        <v>236</v>
      </c>
      <c r="E170" s="250" t="s">
        <v>236</v>
      </c>
      <c r="F170" s="126">
        <v>0.26</v>
      </c>
      <c r="G170" s="126">
        <v>0.26</v>
      </c>
      <c r="H170" s="127" t="s">
        <v>173</v>
      </c>
      <c r="I170" s="128">
        <f>F170+5%</f>
        <v>0.31</v>
      </c>
      <c r="J170" s="128">
        <f>F170-5%</f>
        <v>0.21000000000000002</v>
      </c>
      <c r="K170" s="229" t="s">
        <v>224</v>
      </c>
      <c r="L170" s="129">
        <v>0.05</v>
      </c>
      <c r="N170" s="185"/>
      <c r="O170" s="195"/>
      <c r="P170" s="195"/>
      <c r="Q170" s="195"/>
      <c r="R170" s="195"/>
      <c r="S170" s="195"/>
      <c r="T170" s="195"/>
      <c r="U170" s="195"/>
      <c r="V170" s="195"/>
      <c r="W170" s="195"/>
      <c r="X170" s="196"/>
    </row>
    <row r="171" spans="2:24" ht="25.5" x14ac:dyDescent="0.2">
      <c r="B171" s="226" t="s">
        <v>174</v>
      </c>
      <c r="C171" s="123">
        <v>0.33689999999999998</v>
      </c>
      <c r="D171" s="249" t="s">
        <v>236</v>
      </c>
      <c r="E171" s="250" t="s">
        <v>236</v>
      </c>
      <c r="F171" s="126">
        <v>0.34</v>
      </c>
      <c r="G171" s="126">
        <v>0.34</v>
      </c>
      <c r="H171" s="127" t="s">
        <v>171</v>
      </c>
      <c r="I171" s="128">
        <f t="shared" ref="I171" si="49">F171+6%</f>
        <v>0.4</v>
      </c>
      <c r="J171" s="128">
        <f t="shared" ref="J171" si="50">F171-6%</f>
        <v>0.28000000000000003</v>
      </c>
      <c r="K171" s="229" t="s">
        <v>224</v>
      </c>
      <c r="L171" s="129">
        <v>0.06</v>
      </c>
      <c r="N171" s="185"/>
      <c r="O171" s="195"/>
      <c r="P171" s="195"/>
      <c r="Q171" s="195"/>
      <c r="R171" s="195"/>
      <c r="S171" s="195"/>
      <c r="T171" s="195"/>
      <c r="U171" s="195"/>
      <c r="V171" s="195"/>
      <c r="W171" s="195"/>
      <c r="X171" s="196"/>
    </row>
    <row r="172" spans="2:24" x14ac:dyDescent="0.2">
      <c r="B172" s="227" t="s">
        <v>70</v>
      </c>
      <c r="C172" s="123">
        <v>0.23269999999999999</v>
      </c>
      <c r="D172" s="249" t="s">
        <v>236</v>
      </c>
      <c r="E172" s="250" t="s">
        <v>236</v>
      </c>
      <c r="F172" s="126">
        <v>0.15</v>
      </c>
      <c r="G172" s="126">
        <v>0.15</v>
      </c>
      <c r="H172" s="127" t="s">
        <v>173</v>
      </c>
      <c r="I172" s="153">
        <f>F172+5%</f>
        <v>0.2</v>
      </c>
      <c r="J172" s="153">
        <f>F172-5%</f>
        <v>9.9999999999999992E-2</v>
      </c>
      <c r="K172" s="229" t="s">
        <v>78</v>
      </c>
      <c r="L172" s="129">
        <v>0.05</v>
      </c>
      <c r="N172" s="185"/>
      <c r="O172" s="195"/>
      <c r="P172" s="195"/>
      <c r="Q172" s="195"/>
      <c r="R172" s="195"/>
      <c r="S172" s="195"/>
      <c r="T172" s="195"/>
      <c r="U172" s="195"/>
      <c r="V172" s="195"/>
      <c r="W172" s="195"/>
      <c r="X172" s="196"/>
    </row>
    <row r="173" spans="2:24" x14ac:dyDescent="0.2">
      <c r="B173" s="227" t="s">
        <v>175</v>
      </c>
      <c r="C173" s="130">
        <f>SUM(C169:C172)</f>
        <v>1.0003</v>
      </c>
      <c r="D173" s="251" t="s">
        <v>236</v>
      </c>
      <c r="E173" s="252" t="s">
        <v>236</v>
      </c>
      <c r="F173" s="133">
        <f>SUM(F164:F172)</f>
        <v>1.1599999999999999</v>
      </c>
      <c r="G173" s="133">
        <f>SUM(G164:G172)</f>
        <v>1.1599999999999999</v>
      </c>
      <c r="H173" s="246" t="s">
        <v>236</v>
      </c>
      <c r="I173" s="246" t="s">
        <v>236</v>
      </c>
      <c r="J173" s="246" t="s">
        <v>236</v>
      </c>
      <c r="K173" s="245" t="s">
        <v>236</v>
      </c>
      <c r="N173" s="185"/>
      <c r="O173" s="195"/>
      <c r="P173" s="195"/>
      <c r="Q173" s="195"/>
      <c r="R173" s="195"/>
      <c r="S173" s="195"/>
      <c r="T173" s="195"/>
      <c r="U173" s="195"/>
      <c r="V173" s="195"/>
      <c r="W173" s="195"/>
      <c r="X173" s="196"/>
    </row>
    <row r="174" spans="2:24" ht="13.5" thickBot="1" x14ac:dyDescent="0.25">
      <c r="B174" s="236" t="s">
        <v>176</v>
      </c>
      <c r="C174" s="237">
        <v>0.81200000000000006</v>
      </c>
      <c r="D174" s="253" t="s">
        <v>236</v>
      </c>
      <c r="E174" s="254" t="s">
        <v>236</v>
      </c>
      <c r="F174" s="240">
        <v>0.81</v>
      </c>
      <c r="G174" s="240">
        <v>0.81</v>
      </c>
      <c r="H174" s="241" t="s">
        <v>171</v>
      </c>
      <c r="I174" s="242">
        <f t="shared" ref="I174" si="51">F174+6%</f>
        <v>0.87000000000000011</v>
      </c>
      <c r="J174" s="242">
        <f t="shared" ref="J174" si="52">F174-6%</f>
        <v>0.75</v>
      </c>
      <c r="K174" s="243" t="s">
        <v>79</v>
      </c>
      <c r="L174" s="129">
        <v>0.06</v>
      </c>
      <c r="N174" s="197"/>
      <c r="O174" s="198"/>
      <c r="P174" s="198"/>
      <c r="Q174" s="198"/>
      <c r="R174" s="198"/>
      <c r="S174" s="198"/>
      <c r="T174" s="198"/>
      <c r="U174" s="198"/>
      <c r="V174" s="198"/>
      <c r="W174" s="198"/>
      <c r="X174" s="199"/>
    </row>
    <row r="175" spans="2:24" ht="28.5" x14ac:dyDescent="0.2">
      <c r="B175" s="55" t="s">
        <v>228</v>
      </c>
      <c r="C175" s="156">
        <v>2.5000000000000001E-3</v>
      </c>
    </row>
    <row r="10000" spans="52:52" x14ac:dyDescent="0.2">
      <c r="AZ10000" s="83">
        <v>15</v>
      </c>
    </row>
  </sheetData>
  <mergeCells count="47">
    <mergeCell ref="B1:J1"/>
    <mergeCell ref="N159:X164"/>
    <mergeCell ref="C167:E167"/>
    <mergeCell ref="N168:X168"/>
    <mergeCell ref="N114:X119"/>
    <mergeCell ref="C122:E122"/>
    <mergeCell ref="N123:X123"/>
    <mergeCell ref="N94:X99"/>
    <mergeCell ref="C102:E102"/>
    <mergeCell ref="N103:X103"/>
    <mergeCell ref="N104:X109"/>
    <mergeCell ref="C112:E112"/>
    <mergeCell ref="N169:X174"/>
    <mergeCell ref="B2:J2"/>
    <mergeCell ref="N143:X143"/>
    <mergeCell ref="N144:X154"/>
    <mergeCell ref="C157:E157"/>
    <mergeCell ref="N158:X158"/>
    <mergeCell ref="N124:X129"/>
    <mergeCell ref="C132:E132"/>
    <mergeCell ref="N133:X133"/>
    <mergeCell ref="N134:X139"/>
    <mergeCell ref="C142:E142"/>
    <mergeCell ref="N113:X113"/>
    <mergeCell ref="N83:X83"/>
    <mergeCell ref="N84:X89"/>
    <mergeCell ref="C92:E92"/>
    <mergeCell ref="N93:X93"/>
    <mergeCell ref="C82:E82"/>
    <mergeCell ref="N47:X47"/>
    <mergeCell ref="N48:X58"/>
    <mergeCell ref="C62:E62"/>
    <mergeCell ref="N63:X63"/>
    <mergeCell ref="N64:X69"/>
    <mergeCell ref="C72:E72"/>
    <mergeCell ref="N73:X73"/>
    <mergeCell ref="N74:X79"/>
    <mergeCell ref="C46:E46"/>
    <mergeCell ref="C4:E4"/>
    <mergeCell ref="N5:X5"/>
    <mergeCell ref="N6:X16"/>
    <mergeCell ref="C20:E20"/>
    <mergeCell ref="N21:X21"/>
    <mergeCell ref="N22:X32"/>
    <mergeCell ref="C36:E36"/>
    <mergeCell ref="N37:X37"/>
    <mergeCell ref="N38:X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3"/>
      <c r="B3" s="173"/>
      <c r="C3" s="173"/>
      <c r="D3" s="173"/>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3"/>
      <c r="B4" s="173"/>
      <c r="C4" s="173"/>
      <c r="D4" s="173"/>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3"/>
      <c r="B5" s="173"/>
      <c r="C5" s="173"/>
      <c r="D5" s="173"/>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3"/>
      <c r="B6" s="173"/>
      <c r="C6" s="173"/>
      <c r="D6" s="173"/>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3" t="s">
        <v>158</v>
      </c>
      <c r="B16" s="173"/>
      <c r="C16" s="173"/>
      <c r="D16" s="173"/>
      <c r="E16" s="173"/>
      <c r="F16" s="173"/>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83" t="s">
        <v>2</v>
      </c>
      <c r="B26" s="284" t="s">
        <v>226</v>
      </c>
      <c r="C26" s="284" t="s">
        <v>231</v>
      </c>
      <c r="D26" s="285" t="s">
        <v>3</v>
      </c>
      <c r="E26" s="286" t="s">
        <v>125</v>
      </c>
      <c r="F26" s="287" t="s">
        <v>4</v>
      </c>
    </row>
    <row r="27" spans="1:6" ht="39.6" customHeight="1" x14ac:dyDescent="0.2">
      <c r="A27" s="272" t="s">
        <v>5</v>
      </c>
      <c r="B27" s="167">
        <v>0.3347</v>
      </c>
      <c r="C27" s="167">
        <v>0.35</v>
      </c>
      <c r="D27" s="84" t="s">
        <v>6</v>
      </c>
      <c r="E27" s="85" t="s">
        <v>133</v>
      </c>
      <c r="F27" s="279" t="s">
        <v>73</v>
      </c>
    </row>
    <row r="28" spans="1:6" ht="26.45" customHeight="1" x14ac:dyDescent="0.2">
      <c r="A28" s="273" t="s">
        <v>7</v>
      </c>
      <c r="B28" s="167">
        <v>0.31269999999999998</v>
      </c>
      <c r="C28" s="167">
        <v>0.35</v>
      </c>
      <c r="D28" s="86" t="s">
        <v>8</v>
      </c>
      <c r="E28" s="87" t="s">
        <v>232</v>
      </c>
      <c r="F28" s="280" t="s">
        <v>74</v>
      </c>
    </row>
    <row r="29" spans="1:6" ht="38.25" x14ac:dyDescent="0.2">
      <c r="A29" s="274" t="s">
        <v>9</v>
      </c>
      <c r="B29" s="167">
        <v>0.24690000000000001</v>
      </c>
      <c r="C29" s="167">
        <v>0.24</v>
      </c>
      <c r="D29" s="166" t="s">
        <v>8</v>
      </c>
      <c r="E29" s="165" t="s">
        <v>83</v>
      </c>
      <c r="F29" s="281" t="s">
        <v>130</v>
      </c>
    </row>
    <row r="30" spans="1:6" ht="15.6" customHeight="1" x14ac:dyDescent="0.2">
      <c r="A30" s="288" t="s">
        <v>236</v>
      </c>
      <c r="B30" s="289" t="s">
        <v>236</v>
      </c>
      <c r="C30" s="289" t="s">
        <v>236</v>
      </c>
      <c r="D30" s="290" t="s">
        <v>236</v>
      </c>
      <c r="E30" s="291" t="s">
        <v>236</v>
      </c>
      <c r="F30" s="292" t="s">
        <v>236</v>
      </c>
    </row>
    <row r="31" spans="1:6" ht="21.6" customHeight="1" x14ac:dyDescent="0.2">
      <c r="A31" s="275" t="s">
        <v>60</v>
      </c>
      <c r="B31" s="293" t="s">
        <v>236</v>
      </c>
      <c r="C31" s="293" t="s">
        <v>236</v>
      </c>
      <c r="D31" s="294" t="s">
        <v>236</v>
      </c>
      <c r="E31" s="295" t="s">
        <v>236</v>
      </c>
      <c r="F31" s="296" t="s">
        <v>236</v>
      </c>
    </row>
    <row r="32" spans="1:6" ht="31.5" customHeight="1" x14ac:dyDescent="0.2">
      <c r="A32" s="274" t="s">
        <v>67</v>
      </c>
      <c r="B32" s="167">
        <v>0</v>
      </c>
      <c r="C32" s="167">
        <v>0.05</v>
      </c>
      <c r="D32" s="166" t="s">
        <v>6</v>
      </c>
      <c r="E32" s="165" t="s">
        <v>72</v>
      </c>
      <c r="F32" s="281" t="s">
        <v>76</v>
      </c>
    </row>
    <row r="33" spans="1:6" x14ac:dyDescent="0.2">
      <c r="A33" s="273" t="s">
        <v>68</v>
      </c>
      <c r="B33" s="115">
        <v>0</v>
      </c>
      <c r="C33" s="115">
        <v>0.05</v>
      </c>
      <c r="D33" s="86" t="s">
        <v>6</v>
      </c>
      <c r="E33" s="87" t="s">
        <v>72</v>
      </c>
      <c r="F33" s="280" t="s">
        <v>77</v>
      </c>
    </row>
    <row r="34" spans="1:6" ht="26.45" customHeight="1" x14ac:dyDescent="0.2">
      <c r="A34" s="273" t="s">
        <v>69</v>
      </c>
      <c r="B34" s="115">
        <v>0</v>
      </c>
      <c r="C34" s="115">
        <v>0.05</v>
      </c>
      <c r="D34" s="86" t="s">
        <v>6</v>
      </c>
      <c r="E34" s="87" t="s">
        <v>72</v>
      </c>
      <c r="F34" s="280" t="s">
        <v>78</v>
      </c>
    </row>
    <row r="35" spans="1:6" ht="26.45" customHeight="1" x14ac:dyDescent="0.2">
      <c r="A35" s="273" t="s">
        <v>70</v>
      </c>
      <c r="B35" s="115">
        <v>0.15440000000000001</v>
      </c>
      <c r="C35" s="115">
        <v>0.15</v>
      </c>
      <c r="D35" s="86" t="s">
        <v>6</v>
      </c>
      <c r="E35" s="87" t="s">
        <v>126</v>
      </c>
      <c r="F35" s="280" t="s">
        <v>78</v>
      </c>
    </row>
    <row r="36" spans="1:6" ht="15" thickBot="1" x14ac:dyDescent="0.25">
      <c r="A36" s="276" t="s">
        <v>71</v>
      </c>
      <c r="B36" s="116">
        <v>0</v>
      </c>
      <c r="C36" s="116">
        <v>0.05</v>
      </c>
      <c r="D36" s="88" t="s">
        <v>6</v>
      </c>
      <c r="E36" s="89" t="s">
        <v>72</v>
      </c>
      <c r="F36" s="297" t="s">
        <v>236</v>
      </c>
    </row>
    <row r="37" spans="1:6" ht="15" thickBot="1" x14ac:dyDescent="0.25">
      <c r="A37" s="277" t="s">
        <v>10</v>
      </c>
      <c r="B37" s="117">
        <f>SUM(B27:B36)</f>
        <v>1.0487</v>
      </c>
      <c r="C37" s="117">
        <f>SUM(C27:C36)</f>
        <v>1.29</v>
      </c>
      <c r="D37" s="298" t="s">
        <v>236</v>
      </c>
      <c r="E37" s="299" t="s">
        <v>236</v>
      </c>
      <c r="F37" s="300" t="s">
        <v>236</v>
      </c>
    </row>
    <row r="38" spans="1:6" ht="27" customHeight="1" thickBot="1" x14ac:dyDescent="0.25">
      <c r="A38" s="278" t="s">
        <v>11</v>
      </c>
      <c r="B38" s="118">
        <v>0.13150000000000001</v>
      </c>
      <c r="C38" s="118">
        <v>0.15</v>
      </c>
      <c r="D38" s="110" t="s">
        <v>8</v>
      </c>
      <c r="E38" s="111" t="s">
        <v>127</v>
      </c>
      <c r="F38" s="282" t="s">
        <v>79</v>
      </c>
    </row>
    <row r="39" spans="1:6" hidden="1" x14ac:dyDescent="0.2">
      <c r="A39" s="109" t="s">
        <v>128</v>
      </c>
      <c r="B39" s="18"/>
      <c r="C39" s="18"/>
      <c r="D39" s="18"/>
      <c r="E39" s="18"/>
      <c r="F39" s="19"/>
    </row>
    <row r="40" spans="1:6" x14ac:dyDescent="0.2">
      <c r="A40" s="55" t="s">
        <v>228</v>
      </c>
      <c r="B40" s="158">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83" t="s">
        <v>2</v>
      </c>
      <c r="B50" s="284" t="s">
        <v>226</v>
      </c>
      <c r="C50" s="284" t="s">
        <v>231</v>
      </c>
      <c r="D50" s="285" t="s">
        <v>3</v>
      </c>
      <c r="E50" s="286" t="s">
        <v>125</v>
      </c>
      <c r="F50" s="287" t="s">
        <v>4</v>
      </c>
    </row>
    <row r="51" spans="1:6" x14ac:dyDescent="0.2">
      <c r="A51" s="272" t="s">
        <v>5</v>
      </c>
      <c r="B51" s="167">
        <v>0.28970000000000001</v>
      </c>
      <c r="C51" s="167">
        <v>0.3</v>
      </c>
      <c r="D51" s="84" t="s">
        <v>6</v>
      </c>
      <c r="E51" s="85" t="s">
        <v>110</v>
      </c>
      <c r="F51" s="279" t="s">
        <v>73</v>
      </c>
    </row>
    <row r="52" spans="1:6" x14ac:dyDescent="0.2">
      <c r="A52" s="273" t="s">
        <v>7</v>
      </c>
      <c r="B52" s="167">
        <v>0.2646</v>
      </c>
      <c r="C52" s="167">
        <v>0.25</v>
      </c>
      <c r="D52" s="86" t="s">
        <v>8</v>
      </c>
      <c r="E52" s="87" t="s">
        <v>84</v>
      </c>
      <c r="F52" s="280" t="s">
        <v>74</v>
      </c>
    </row>
    <row r="53" spans="1:6" ht="38.25" x14ac:dyDescent="0.2">
      <c r="A53" s="274" t="s">
        <v>9</v>
      </c>
      <c r="B53" s="167">
        <v>0.40970000000000001</v>
      </c>
      <c r="C53" s="167">
        <v>0.45</v>
      </c>
      <c r="D53" s="166" t="s">
        <v>8</v>
      </c>
      <c r="E53" s="165" t="s">
        <v>85</v>
      </c>
      <c r="F53" s="281" t="s">
        <v>130</v>
      </c>
    </row>
    <row r="54" spans="1:6" x14ac:dyDescent="0.2">
      <c r="A54" s="288" t="s">
        <v>236</v>
      </c>
      <c r="B54" s="289" t="s">
        <v>236</v>
      </c>
      <c r="C54" s="289" t="s">
        <v>236</v>
      </c>
      <c r="D54" s="290" t="s">
        <v>236</v>
      </c>
      <c r="E54" s="291" t="s">
        <v>236</v>
      </c>
      <c r="F54" s="292" t="s">
        <v>236</v>
      </c>
    </row>
    <row r="55" spans="1:6" x14ac:dyDescent="0.2">
      <c r="A55" s="275" t="s">
        <v>60</v>
      </c>
      <c r="B55" s="293" t="s">
        <v>236</v>
      </c>
      <c r="C55" s="293" t="s">
        <v>236</v>
      </c>
      <c r="D55" s="294" t="s">
        <v>236</v>
      </c>
      <c r="E55" s="295" t="s">
        <v>236</v>
      </c>
      <c r="F55" s="296" t="s">
        <v>236</v>
      </c>
    </row>
    <row r="56" spans="1:6" ht="38.25" x14ac:dyDescent="0.2">
      <c r="A56" s="274" t="s">
        <v>67</v>
      </c>
      <c r="B56" s="167">
        <v>0</v>
      </c>
      <c r="C56" s="167">
        <v>0.05</v>
      </c>
      <c r="D56" s="166" t="s">
        <v>6</v>
      </c>
      <c r="E56" s="165" t="s">
        <v>72</v>
      </c>
      <c r="F56" s="281" t="s">
        <v>76</v>
      </c>
    </row>
    <row r="57" spans="1:6" x14ac:dyDescent="0.2">
      <c r="A57" s="273" t="s">
        <v>68</v>
      </c>
      <c r="B57" s="115">
        <v>0</v>
      </c>
      <c r="C57" s="115">
        <v>0.05</v>
      </c>
      <c r="D57" s="86" t="s">
        <v>6</v>
      </c>
      <c r="E57" s="87" t="s">
        <v>72</v>
      </c>
      <c r="F57" s="280" t="s">
        <v>77</v>
      </c>
    </row>
    <row r="58" spans="1:6" x14ac:dyDescent="0.2">
      <c r="A58" s="273" t="s">
        <v>69</v>
      </c>
      <c r="B58" s="115">
        <v>0</v>
      </c>
      <c r="C58" s="115">
        <v>0.05</v>
      </c>
      <c r="D58" s="86" t="s">
        <v>6</v>
      </c>
      <c r="E58" s="87" t="s">
        <v>72</v>
      </c>
      <c r="F58" s="280" t="s">
        <v>78</v>
      </c>
    </row>
    <row r="59" spans="1:6" x14ac:dyDescent="0.2">
      <c r="A59" s="273" t="s">
        <v>70</v>
      </c>
      <c r="B59" s="115">
        <v>0.1328</v>
      </c>
      <c r="C59" s="115">
        <v>0.15</v>
      </c>
      <c r="D59" s="86" t="s">
        <v>6</v>
      </c>
      <c r="E59" s="87" t="s">
        <v>126</v>
      </c>
      <c r="F59" s="280" t="s">
        <v>78</v>
      </c>
    </row>
    <row r="60" spans="1:6" ht="15" thickBot="1" x14ac:dyDescent="0.25">
      <c r="A60" s="276" t="s">
        <v>71</v>
      </c>
      <c r="B60" s="116">
        <v>0</v>
      </c>
      <c r="C60" s="116">
        <v>0.05</v>
      </c>
      <c r="D60" s="88" t="s">
        <v>6</v>
      </c>
      <c r="E60" s="89" t="s">
        <v>72</v>
      </c>
      <c r="F60" s="297" t="s">
        <v>236</v>
      </c>
    </row>
    <row r="61" spans="1:6" ht="15" thickBot="1" x14ac:dyDescent="0.25">
      <c r="A61" s="277" t="s">
        <v>10</v>
      </c>
      <c r="B61" s="117">
        <f>SUM(B51:B60)</f>
        <v>1.0968</v>
      </c>
      <c r="C61" s="117">
        <v>1.0964</v>
      </c>
      <c r="D61" s="298" t="s">
        <v>236</v>
      </c>
      <c r="E61" s="90" t="s">
        <v>80</v>
      </c>
      <c r="F61" s="300" t="s">
        <v>236</v>
      </c>
    </row>
    <row r="62" spans="1:6" ht="15" thickBot="1" x14ac:dyDescent="0.25">
      <c r="A62" s="278" t="s">
        <v>11</v>
      </c>
      <c r="B62" s="118">
        <v>0.20580000000000001</v>
      </c>
      <c r="C62" s="116">
        <v>0.25</v>
      </c>
      <c r="D62" s="110" t="s">
        <v>8</v>
      </c>
      <c r="E62" s="111" t="s">
        <v>84</v>
      </c>
      <c r="F62" s="282" t="s">
        <v>79</v>
      </c>
    </row>
    <row r="63" spans="1:6" hidden="1" x14ac:dyDescent="0.2">
      <c r="A63" s="109" t="s">
        <v>128</v>
      </c>
      <c r="B63" s="18"/>
      <c r="C63" s="18"/>
      <c r="D63" s="18"/>
      <c r="E63" s="18"/>
      <c r="F63" s="19"/>
    </row>
    <row r="64" spans="1:6" x14ac:dyDescent="0.2">
      <c r="A64" s="55" t="s">
        <v>228</v>
      </c>
      <c r="B64" s="156">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71" t="s">
        <v>55</v>
      </c>
      <c r="B71" s="171"/>
      <c r="C71" s="171"/>
      <c r="D71" s="171"/>
      <c r="E71" s="171"/>
    </row>
    <row r="72" spans="1:7" ht="13.9" customHeight="1" x14ac:dyDescent="0.2">
      <c r="A72" s="202" t="s">
        <v>56</v>
      </c>
      <c r="B72" s="202"/>
      <c r="C72" s="202"/>
      <c r="D72" s="202"/>
      <c r="E72" s="202"/>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4_9_0_2024_18</dc:title>
  <dc:creator>Adi Cohen</dc:creator>
  <cp:lastModifiedBy>Artiom Zelensky</cp:lastModifiedBy>
  <cp:lastPrinted>2023-10-18T09:42:58Z</cp:lastPrinted>
  <dcterms:created xsi:type="dcterms:W3CDTF">2019-11-21T10:57:46Z</dcterms:created>
  <dcterms:modified xsi:type="dcterms:W3CDTF">2024-05-22T11:16:06Z</dcterms:modified>
  <dc:language>עברית</dc:language>
</cp:coreProperties>
</file>