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4.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A83636FF-7E30-4D60-9867-4DCCD6FCBD1D}" xr6:coauthVersionLast="36" xr6:coauthVersionMax="47" xr10:uidLastSave="{00000000-0000-0000-0000-000000000000}"/>
  <bookViews>
    <workbookView xWindow="28680" yWindow="-90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6" l="1"/>
  <c r="I30" i="6"/>
  <c r="I25" i="6"/>
  <c r="J25" i="6"/>
  <c r="J24" i="6"/>
  <c r="I24" i="6"/>
  <c r="J58" i="6"/>
  <c r="I58" i="6"/>
  <c r="I59" i="6"/>
  <c r="J59" i="6"/>
  <c r="J60" i="6"/>
  <c r="I60" i="6"/>
  <c r="G54" i="7"/>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33" i="6"/>
  <c r="I33" i="6"/>
  <c r="E32" i="6"/>
  <c r="D32" i="6"/>
  <c r="C32" i="6"/>
  <c r="J31" i="6"/>
  <c r="I31" i="6"/>
  <c r="J29" i="6"/>
  <c r="I29" i="6"/>
  <c r="J28" i="6"/>
  <c r="I28" i="6"/>
  <c r="J27" i="6"/>
  <c r="I27" i="6"/>
  <c r="J26" i="6"/>
  <c r="I26"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<sst xmlns="http://schemas.openxmlformats.org/spreadsheetml/2006/main" count="1373" uniqueCount="238">
  <si>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</si>
  <si>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</si>
  <si>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</si>
  <si>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</si>
  <si>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</si>
  <si>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</si>
  <si>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</si>
  <si>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</si>
  <si>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</si>
  <si>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</si>
  <si>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</si>
  <si>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</si>
  <si>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</si>
  <si>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</si>
  <si>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</si>
  <si>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</si>
  <si>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</si>
  <si>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</si>
  <si>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</si>
  <si>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</si>
  <si>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</si>
  <si>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</si>
  <si>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</si>
  <si>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</si>
  <si>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</si>
  <si>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</si>
  <si>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</si>
  <si>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</si>
  <si>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</si>
  <si>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</si>
  <si>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</si>
  <si>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</si>
  <si>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</si>
  <si>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</si>
  <si>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</si>
  <si>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</si>
  <si>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</si>
  <si>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</si>
  <si>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</si>
  <si>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</si>
  <si>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</si>
  <si>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</si>
  <si>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</si>
  <si>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</si>
  <si>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</si>
  <si>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</si>
  <si>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</si>
  <si>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</si>
  <si>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</si>
  <si>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</si>
  <si>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</si>
  <si>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</si>
  <si>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</si>
  <si>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</si>
  <si>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</si>
  <si>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</si>
  <si>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</si>
  <si>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</si>
  <si>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</si>
  <si>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</si>
  <si>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</si>
  <si>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</si>
  <si>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</si>
  <si>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</si>
  <si>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</si>
  <si>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</si>
  <si>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</si>
  <si>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</si>
  <si>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</si>
  <si>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</si>
  <si>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</si>
  <si>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</si>
  <si>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</si>
  <si>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</si>
  <si>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</si>
  <si>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</si>
  <si>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</si>
  <si>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</si>
  <si>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</si>
  <si>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</si>
  <si>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</si>
  <si>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</si>
  <si>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</si>
  <si>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</si>
  <si>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</si>
  <si>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</si>
  <si>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</si>
  <si>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</si>
  <si>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</si>
  <si>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</si>
  <si>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</si>
  <si>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</si>
  <si>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</si>
  <si>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</si>
  <si>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</si>
  <si>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</si>
  <si>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</si>
  <si>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</si>
  <si>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</si>
  <si>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</si>
  <si>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</si>
  <si>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</si>
  <si>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</si>
  <si>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</si>
  <si>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</si>
  <si>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</si>
  <si>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</si>
  <si>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</si>
  <si>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</si>
  <si>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</si>
  <si>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</si>
  <si>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</si>
  <si>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</si>
  <si>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</si>
  <si>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</si>
  <si>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</si>
  <si>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</si>
  <si>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</si>
  <si>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</si>
  <si>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</si>
  <si>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</si>
  <si>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</si>
  <si>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</si>
  <si>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</si>
  <si>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</si>
  <si>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</si>
  <si>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</si>
  <si>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</si>
  <si>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</si>
  <si>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</si>
  <si>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</si>
  <si>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</si>
  <si>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</si>
  <si>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</si>
  <si>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</si>
  <si>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</si>
  <si>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</si>
  <si>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</si>
  <si>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</si>
  <si>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</si>
  <si>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</si>
  <si>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</si>
  <si>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</si>
  <si>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</si>
  <si>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</si>
  <si>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</si>
  <si>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</si>
  <si>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</si>
  <si>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</si>
  <si>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</si>
  <si>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</si>
  <si>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</si>
  <si>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</si>
  <si>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</si>
  <si>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</si>
  <si>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</si>
  <si>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</si>
  <si>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</si>
  <si>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</si>
  <si>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</si>
  <si>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</si>
  <si>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</si>
  <si>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</si>
  <si>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</si>
  <si>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</si>
  <si>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</si>
  <si>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</si>
  <si>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</si>
  <si>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</si>
  <si>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</si>
  <si>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</si>
  <si>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</si>
  <si>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</si>
  <si>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</si>
  <si>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</si>
  <si>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</si>
  <si>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</si>
  <si>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</si>
  <si>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</si>
  <si>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</si>
  <si>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</si>
  <si>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</si>
  <si>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</si>
  <si>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</si>
  <si>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</si>
  <si>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</si>
  <si>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</si>
  <si>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</si>
  <si>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</si>
  <si>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</si>
  <si>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</si>
  <si>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</si>
  <si>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</si>
  <si>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</si>
  <si>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</si>
  <si>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</si>
  <si>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</si>
  <si>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</si>
  <si>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</si>
  <si>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</si>
  <si>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</si>
  <si>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</si>
  <si>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</si>
  <si>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</si>
  <si>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</si>
  <si>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</si>
  <si>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</si>
  <si>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</si>
  <si>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</si>
  <si>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</si>
  <si>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</si>
  <si>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</si>
  <si>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</si>
  <si>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</si>
  <si>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</si>
  <si>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</si>
  <si>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</si>
  <si>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</si>
  <si>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</si>
  <si>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</si>
  <si>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</si>
  <si>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</si>
  <si>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</si>
  <si>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</si>
  <si>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</si>
  <si>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</si>
  <si>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</si>
  <si>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</si>
  <si>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</si>
  <si>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</si>
  <si>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</si>
  <si>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</si>
  <si>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</si>
  <si>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</si>
  <si>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</si>
  <si>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שיעור החשיפה צפוי 16.07.24</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</si>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</sst>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4"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98">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32">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10" fontId="23" fillId="6" borderId="45" xfId="1" applyNumberFormat="1" applyFont="1" applyFill="1" applyBorder="1" applyAlignment="1">
      <alignment horizontal="center" vertical="center"/>
    </xf>
    <xf numFmtId="10" fontId="23" fillId="6" borderId="46" xfId="1" applyNumberFormat="1" applyFont="1" applyFill="1" applyBorder="1" applyAlignment="1">
      <alignment horizontal="center" vertical="center"/>
    </xf>
    <xf numFmtId="10" fontId="23" fillId="6" borderId="47" xfId="1" applyNumberFormat="1" applyFont="1" applyFill="1" applyBorder="1" applyAlignment="1">
      <alignment horizontal="center" vertical="center"/>
    </xf>
    <xf numFmtId="10" fontId="23" fillId="7" borderId="45" xfId="1" applyNumberFormat="1" applyFont="1" applyFill="1" applyBorder="1" applyAlignment="1">
      <alignment horizontal="center" vertical="center"/>
    </xf>
    <xf numFmtId="0" fontId="23" fillId="7" borderId="46" xfId="0" applyFont="1" applyFill="1" applyBorder="1" applyAlignment="1">
      <alignment horizontal="center" vertical="center" readingOrder="2"/>
    </xf>
    <xf numFmtId="10" fontId="23" fillId="7" borderId="46" xfId="0" applyNumberFormat="1" applyFont="1" applyFill="1" applyBorder="1" applyAlignment="1">
      <alignment horizontal="center" vertical="center"/>
    </xf>
    <xf numFmtId="9" fontId="23" fillId="0" borderId="0" xfId="0" applyNumberFormat="1" applyFont="1" applyAlignment="1">
      <alignment vertical="center"/>
    </xf>
    <xf numFmtId="10" fontId="27" fillId="6" borderId="45" xfId="1" applyNumberFormat="1" applyFont="1" applyFill="1" applyBorder="1" applyAlignment="1">
      <alignment horizontal="center" vertical="center"/>
    </xf>
    <xf numFmtId="10" fontId="27" fillId="6" borderId="46" xfId="1" applyNumberFormat="1" applyFont="1" applyFill="1" applyBorder="1" applyAlignment="1">
      <alignment horizontal="center" vertical="center"/>
    </xf>
    <xf numFmtId="10" fontId="27" fillId="6" borderId="47" xfId="1" applyNumberFormat="1" applyFont="1" applyFill="1" applyBorder="1" applyAlignment="1">
      <alignment horizontal="center" vertical="center"/>
    </xf>
    <xf numFmtId="10" fontId="27" fillId="7" borderId="45" xfId="1" applyNumberFormat="1" applyFont="1" applyFill="1" applyBorder="1" applyAlignment="1">
      <alignment horizontal="center" vertical="center"/>
    </xf>
    <xf numFmtId="0" fontId="23" fillId="6" borderId="53" xfId="0" applyFont="1" applyFill="1" applyBorder="1" applyAlignment="1">
      <alignment vertical="center" wrapText="1" readingOrder="2"/>
    </xf>
    <xf numFmtId="10" fontId="23" fillId="6" borderId="53" xfId="1" applyNumberFormat="1" applyFont="1" applyFill="1" applyBorder="1" applyAlignment="1">
      <alignment horizontal="center" vertical="center"/>
    </xf>
    <xf numFmtId="0" fontId="23" fillId="6" borderId="53" xfId="0" applyFont="1" applyFill="1" applyBorder="1" applyAlignment="1">
      <alignment horizontal="center" vertical="center" readingOrder="2"/>
    </xf>
    <xf numFmtId="10" fontId="23" fillId="6" borderId="53" xfId="0" applyNumberFormat="1" applyFont="1" applyFill="1" applyBorder="1" applyAlignment="1">
      <alignment horizontal="center" vertical="center"/>
    </xf>
    <xf numFmtId="0" fontId="23" fillId="6" borderId="53" xfId="0" applyFont="1" applyFill="1" applyBorder="1" applyAlignment="1">
      <alignment horizontal="center" vertical="center"/>
    </xf>
    <xf numFmtId="0" fontId="23" fillId="6" borderId="46" xfId="0" applyFont="1" applyFill="1" applyBorder="1" applyAlignment="1">
      <alignment vertical="center" wrapText="1" readingOrder="2"/>
    </xf>
    <xf numFmtId="0" fontId="23" fillId="6" borderId="46" xfId="0" applyFont="1" applyFill="1" applyBorder="1" applyAlignment="1">
      <alignment horizontal="center" vertical="center" readingOrder="2"/>
    </xf>
    <xf numFmtId="10" fontId="23" fillId="6" borderId="46" xfId="0" applyNumberFormat="1" applyFont="1" applyFill="1" applyBorder="1" applyAlignment="1">
      <alignment horizontal="center" vertical="center"/>
    </xf>
    <xf numFmtId="0" fontId="23" fillId="6" borderId="46" xfId="0" applyFont="1" applyFill="1" applyBorder="1" applyAlignment="1">
      <alignment horizontal="center" vertical="center"/>
    </xf>
    <xf numFmtId="0" fontId="23" fillId="6" borderId="0" xfId="0" applyFont="1" applyFill="1" applyAlignment="1">
      <alignment vertical="center"/>
    </xf>
    <xf numFmtId="0" fontId="23" fillId="6" borderId="49" xfId="0" applyFont="1" applyFill="1" applyBorder="1" applyAlignment="1">
      <alignment vertical="center"/>
    </xf>
    <xf numFmtId="165" fontId="23" fillId="7" borderId="46"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55" xfId="0" applyFont="1" applyFill="1" applyBorder="1" applyAlignment="1">
      <alignment vertical="center" readingOrder="2"/>
    </xf>
    <xf numFmtId="0" fontId="29" fillId="5" borderId="56" xfId="0" applyFont="1" applyFill="1" applyBorder="1" applyAlignment="1">
      <alignment horizontal="center" vertical="center" wrapText="1"/>
    </xf>
    <xf numFmtId="0" fontId="29" fillId="5" borderId="53"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58" xfId="0" applyFont="1" applyFill="1" applyBorder="1" applyAlignment="1">
      <alignment horizontal="center" vertical="center" wrapText="1"/>
    </xf>
    <xf numFmtId="0" fontId="23" fillId="6" borderId="59" xfId="0" applyFont="1" applyFill="1" applyBorder="1" applyAlignment="1">
      <alignment vertical="center" wrapText="1" readingOrder="2"/>
    </xf>
    <xf numFmtId="10" fontId="23" fillId="7" borderId="60" xfId="1" applyNumberFormat="1" applyFont="1" applyFill="1" applyBorder="1" applyAlignment="1">
      <alignment horizontal="center" vertical="center"/>
    </xf>
    <xf numFmtId="0" fontId="23" fillId="7" borderId="45" xfId="0" applyFont="1" applyFill="1" applyBorder="1" applyAlignment="1">
      <alignment horizontal="center" vertical="center" readingOrder="2"/>
    </xf>
    <xf numFmtId="0" fontId="23" fillId="6" borderId="59" xfId="0" applyFont="1" applyFill="1" applyBorder="1" applyAlignment="1">
      <alignment vertical="center" readingOrder="2"/>
    </xf>
    <xf numFmtId="166" fontId="23" fillId="7" borderId="45" xfId="0" applyNumberFormat="1" applyFont="1" applyFill="1" applyBorder="1" applyAlignment="1">
      <alignment horizontal="center" vertical="center"/>
    </xf>
    <xf numFmtId="166" fontId="23" fillId="7" borderId="46" xfId="0" applyNumberFormat="1" applyFont="1" applyFill="1" applyBorder="1" applyAlignment="1">
      <alignment horizontal="center" vertical="center"/>
    </xf>
    <xf numFmtId="0" fontId="23" fillId="6" borderId="61" xfId="0" applyFont="1" applyFill="1" applyBorder="1" applyAlignment="1">
      <alignment vertical="center" readingOrder="2"/>
    </xf>
    <xf numFmtId="10" fontId="23" fillId="6" borderId="62" xfId="1" applyNumberFormat="1" applyFont="1" applyFill="1" applyBorder="1" applyAlignment="1">
      <alignment horizontal="center" vertical="center"/>
    </xf>
    <xf numFmtId="10" fontId="23" fillId="6" borderId="63" xfId="1" applyNumberFormat="1" applyFont="1" applyFill="1" applyBorder="1" applyAlignment="1">
      <alignment horizontal="center" vertical="center"/>
    </xf>
    <xf numFmtId="10" fontId="23" fillId="6" borderId="64" xfId="1" applyNumberFormat="1" applyFont="1" applyFill="1" applyBorder="1" applyAlignment="1">
      <alignment horizontal="center" vertical="center"/>
    </xf>
    <xf numFmtId="10" fontId="23" fillId="7" borderId="62" xfId="1" applyNumberFormat="1" applyFont="1" applyFill="1" applyBorder="1" applyAlignment="1">
      <alignment horizontal="center" vertical="center"/>
    </xf>
    <xf numFmtId="10" fontId="23" fillId="7" borderId="65"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53" xfId="0" applyNumberFormat="1" applyFont="1" applyFill="1" applyBorder="1" applyAlignment="1">
      <alignment horizontal="center" vertical="center" wrapText="1"/>
    </xf>
    <xf numFmtId="0" fontId="29" fillId="5" borderId="66" xfId="0" applyFont="1" applyFill="1" applyBorder="1" applyAlignment="1">
      <alignment horizontal="center" vertical="center"/>
    </xf>
    <xf numFmtId="0" fontId="29" fillId="5" borderId="66" xfId="0" applyFont="1" applyFill="1" applyBorder="1" applyAlignment="1">
      <alignment horizontal="center" vertical="center" wrapText="1"/>
    </xf>
    <xf numFmtId="166" fontId="29" fillId="5" borderId="66" xfId="0" applyNumberFormat="1" applyFont="1" applyFill="1" applyBorder="1" applyAlignment="1">
      <alignment horizontal="center" vertical="center" wrapText="1"/>
    </xf>
    <xf numFmtId="0" fontId="29" fillId="5" borderId="67" xfId="0" applyFont="1" applyFill="1" applyBorder="1" applyAlignment="1">
      <alignment horizontal="center" vertical="center"/>
    </xf>
    <xf numFmtId="0" fontId="23" fillId="7" borderId="40" xfId="0" applyFont="1" applyFill="1" applyBorder="1" applyAlignment="1">
      <alignment horizontal="center" vertical="center" readingOrder="2"/>
    </xf>
    <xf numFmtId="10" fontId="23" fillId="7" borderId="41"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53"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5" xfId="1" applyNumberFormat="1" applyFont="1" applyFill="1" applyBorder="1" applyAlignment="1">
      <alignment horizontal="center" vertical="center"/>
    </xf>
    <xf numFmtId="0" fontId="0" fillId="0" borderId="0" xfId="0" applyAlignment="1">
      <alignment horizontal="center"/>
    </xf>
    <xf numFmtId="10" fontId="32" fillId="6" borderId="45"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5"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10" fontId="33" fillId="7" borderId="45" xfId="1" applyNumberFormat="1" applyFont="1" applyFill="1" applyBorder="1" applyAlignment="1">
      <alignment horizontal="center" vertical="center"/>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49" xfId="0" applyFont="1" applyFill="1" applyBorder="1" applyAlignment="1">
      <alignment horizontal="center" vertical="center" wrapText="1"/>
    </xf>
    <xf numFmtId="0" fontId="23" fillId="6" borderId="50"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52"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9" fillId="5" borderId="44"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48" xfId="0" applyFont="1" applyFill="1" applyBorder="1" applyAlignment="1">
      <alignment horizontal="center" vertical="center"/>
    </xf>
    <xf numFmtId="0" fontId="23" fillId="6" borderId="0" xfId="0" applyFont="1" applyFill="1" applyAlignment="1">
      <alignment horizontal="center" vertical="center"/>
    </xf>
    <xf numFmtId="0" fontId="23" fillId="6" borderId="49" xfId="0" applyFont="1" applyFill="1" applyBorder="1" applyAlignment="1">
      <alignment horizontal="center" vertical="center"/>
    </xf>
    <xf numFmtId="0" fontId="23" fillId="6" borderId="50"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52"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68" xfId="0" applyFont="1" applyFill="1" applyBorder="1" applyAlignment="1">
      <alignment horizontal="right" vertical="center" wrapText="1" readingOrder="2"/>
    </xf>
    <xf numFmtId="0" fontId="4" fillId="2" borderId="69"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0"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1"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69"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2" xfId="0" applyFont="1" applyFill="1" applyBorder="1" applyAlignment="1">
      <alignment horizontal="center" vertical="center" wrapText="1"/>
    </xf>
    <xf numFmtId="0" fontId="23" fillId="7" borderId="72" xfId="0" applyFont="1" applyFill="1" applyBorder="1" applyAlignment="1">
      <alignment horizontal="center" vertical="center"/>
    </xf>
    <xf numFmtId="0" fontId="29" fillId="5" borderId="73" xfId="0" applyFont="1" applyFill="1" applyBorder="1" applyAlignment="1">
      <alignment horizontal="center" vertical="center"/>
    </xf>
    <xf numFmtId="0" fontId="23" fillId="7" borderId="63" xfId="0" applyFont="1" applyFill="1" applyBorder="1" applyAlignment="1">
      <alignment horizontal="center" vertical="center" readingOrder="2"/>
    </xf>
    <xf numFmtId="10" fontId="23" fillId="7" borderId="63" xfId="0" applyNumberFormat="1" applyFont="1" applyFill="1" applyBorder="1" applyAlignment="1">
      <alignment horizontal="center" vertical="center"/>
    </xf>
    <xf numFmtId="0" fontId="23" fillId="7" borderId="74" xfId="0" applyFont="1" applyFill="1" applyBorder="1" applyAlignment="1">
      <alignment horizontal="center" vertical="center"/>
    </xf>
    <xf numFmtId="166" fontId="23" fillId="7" borderId="72" xfId="0" applyNumberFormat="1" applyFont="1" applyFill="1" applyBorder="1" applyAlignment="1">
      <alignment horizontal="center" vertical="center"/>
    </xf>
    <xf numFmtId="10" fontId="23" fillId="6" borderId="65" xfId="1" applyNumberFormat="1" applyFont="1" applyFill="1" applyBorder="1" applyAlignment="1">
      <alignment horizontal="center" vertical="center"/>
    </xf>
    <xf numFmtId="10" fontId="23" fillId="6" borderId="74" xfId="1" applyNumberFormat="1" applyFont="1" applyFill="1" applyBorder="1" applyAlignment="1">
      <alignment horizontal="center" vertical="center"/>
    </xf>
    <xf numFmtId="0" fontId="23" fillId="7" borderId="74" xfId="0" applyFont="1" applyFill="1" applyBorder="1" applyAlignment="1">
      <alignment horizontal="center" vertical="center" readingOrder="2"/>
    </xf>
    <xf numFmtId="10" fontId="23" fillId="7" borderId="74" xfId="0" applyNumberFormat="1" applyFont="1" applyFill="1" applyBorder="1" applyAlignment="1">
      <alignment horizontal="center" vertical="center"/>
    </xf>
    <xf numFmtId="10" fontId="27" fillId="6" borderId="65" xfId="1" applyNumberFormat="1" applyFont="1" applyFill="1" applyBorder="1" applyAlignment="1">
      <alignment horizontal="center" vertical="center"/>
    </xf>
    <xf numFmtId="10" fontId="27" fillId="6" borderId="74" xfId="1" applyNumberFormat="1" applyFont="1" applyFill="1" applyBorder="1" applyAlignment="1">
      <alignment horizontal="center" vertical="center"/>
    </xf>
    <xf numFmtId="10" fontId="27" fillId="7" borderId="65" xfId="1" applyNumberFormat="1" applyFont="1" applyFill="1" applyBorder="1" applyAlignment="1">
      <alignment horizontal="center" vertical="center"/>
    </xf>
    <xf numFmtId="166" fontId="23" fillId="7" borderId="74" xfId="0" applyNumberFormat="1" applyFont="1" applyFill="1" applyBorder="1" applyAlignment="1">
      <alignment horizontal="center" vertical="center"/>
    </xf>
    <xf numFmtId="0" fontId="23" fillId="6" borderId="75" xfId="0" applyFont="1" applyFill="1" applyBorder="1" applyAlignment="1">
      <alignment vertical="center" wrapText="1" readingOrder="2"/>
    </xf>
    <xf numFmtId="0" fontId="23" fillId="6" borderId="75" xfId="0" applyFont="1" applyFill="1" applyBorder="1" applyAlignment="1">
      <alignment vertical="center" readingOrder="2"/>
    </xf>
    <xf numFmtId="0" fontId="23" fillId="7" borderId="74" xfId="0" applyFont="1" applyFill="1" applyBorder="1" applyAlignment="1">
      <alignment horizontal="center" vertical="center" wrapText="1"/>
    </xf>
    <xf numFmtId="0" fontId="28" fillId="5" borderId="0" xfId="0" applyFont="1" applyFill="1" applyBorder="1" applyAlignment="1">
      <alignment vertical="center" readingOrder="2"/>
    </xf>
    <xf numFmtId="0" fontId="29" fillId="5" borderId="48" xfId="0" applyFont="1" applyFill="1" applyBorder="1" applyAlignment="1">
      <alignment horizontal="center" vertical="center" wrapText="1"/>
    </xf>
    <xf numFmtId="0" fontId="29" fillId="5" borderId="67" xfId="0" applyFont="1" applyFill="1" applyBorder="1" applyAlignment="1">
      <alignment horizontal="center" vertical="center" wrapText="1"/>
    </xf>
    <xf numFmtId="166" fontId="29" fillId="5" borderId="67" xfId="0" applyNumberFormat="1" applyFont="1" applyFill="1" applyBorder="1" applyAlignment="1">
      <alignment horizontal="center" vertical="center" wrapText="1"/>
    </xf>
    <xf numFmtId="166" fontId="29" fillId="5" borderId="56" xfId="0" applyNumberFormat="1" applyFont="1" applyFill="1" applyBorder="1" applyAlignment="1">
      <alignment horizontal="center" vertical="center" wrapText="1"/>
    </xf>
    <xf numFmtId="166" fontId="23" fillId="6" borderId="45" xfId="1" applyNumberFormat="1" applyFont="1" applyFill="1" applyBorder="1" applyAlignment="1">
      <alignment horizontal="center" vertical="center"/>
    </xf>
    <xf numFmtId="166" fontId="27" fillId="6" borderId="45" xfId="1" applyNumberFormat="1" applyFont="1" applyFill="1" applyBorder="1" applyAlignment="1">
      <alignment horizontal="center" vertical="center"/>
    </xf>
    <xf numFmtId="166" fontId="23" fillId="6" borderId="62" xfId="1" applyNumberFormat="1" applyFont="1" applyFill="1" applyBorder="1" applyAlignment="1">
      <alignment horizontal="center" vertical="center"/>
    </xf>
    <xf numFmtId="166" fontId="23" fillId="6" borderId="46" xfId="1" applyNumberFormat="1" applyFont="1" applyFill="1" applyBorder="1" applyAlignment="1">
      <alignment horizontal="center" vertical="center"/>
    </xf>
    <xf numFmtId="166" fontId="23" fillId="6" borderId="47" xfId="1" applyNumberFormat="1" applyFont="1" applyFill="1" applyBorder="1" applyAlignment="1">
      <alignment horizontal="center" vertical="center"/>
    </xf>
    <xf numFmtId="166" fontId="23" fillId="7" borderId="72" xfId="0" applyNumberFormat="1" applyFont="1" applyFill="1" applyBorder="1" applyAlignment="1">
      <alignment horizontal="center" vertical="center" wrapText="1"/>
    </xf>
    <xf numFmtId="166" fontId="23" fillId="6" borderId="63" xfId="1" applyNumberFormat="1" applyFont="1" applyFill="1" applyBorder="1" applyAlignment="1">
      <alignment horizontal="center" vertical="center"/>
    </xf>
    <xf numFmtId="166" fontId="23" fillId="6" borderId="64" xfId="1" applyNumberFormat="1" applyFont="1" applyFill="1" applyBorder="1" applyAlignment="1">
      <alignment horizontal="center" vertical="center"/>
    </xf>
    <xf numFmtId="166" fontId="23" fillId="7" borderId="62" xfId="1" applyNumberFormat="1" applyFont="1" applyFill="1" applyBorder="1" applyAlignment="1">
      <alignment horizontal="center" vertical="center"/>
    </xf>
    <xf numFmtId="166" fontId="23" fillId="7" borderId="63" xfId="0" applyNumberFormat="1" applyFont="1" applyFill="1" applyBorder="1" applyAlignment="1">
      <alignment horizontal="center" vertical="center"/>
    </xf>
    <xf numFmtId="0" fontId="23" fillId="7" borderId="72" xfId="0" applyFont="1" applyFill="1" applyBorder="1" applyAlignment="1">
      <alignment horizontal="center" vertical="center" wrapText="1" readingOrder="2"/>
    </xf>
    <xf numFmtId="166" fontId="29" fillId="5" borderId="57" xfId="0" applyNumberFormat="1" applyFont="1" applyFill="1" applyBorder="1" applyAlignment="1">
      <alignment horizontal="center" vertical="center" wrapText="1"/>
    </xf>
    <xf numFmtId="166" fontId="23" fillId="8" borderId="47" xfId="1" applyNumberFormat="1" applyFont="1" applyFill="1" applyBorder="1" applyAlignment="1">
      <alignment horizontal="center" vertical="center"/>
    </xf>
    <xf numFmtId="166" fontId="23" fillId="8" borderId="46" xfId="1" applyNumberFormat="1" applyFont="1" applyFill="1" applyBorder="1" applyAlignment="1">
      <alignment horizontal="center" vertical="center"/>
    </xf>
    <xf numFmtId="166" fontId="27" fillId="8" borderId="46" xfId="1" applyNumberFormat="1" applyFont="1" applyFill="1" applyBorder="1" applyAlignment="1">
      <alignment horizontal="center" vertical="center"/>
    </xf>
    <xf numFmtId="166" fontId="27" fillId="8" borderId="47" xfId="1" applyNumberFormat="1" applyFont="1" applyFill="1" applyBorder="1" applyAlignment="1">
      <alignment horizontal="center" vertical="center"/>
    </xf>
    <xf numFmtId="166" fontId="23" fillId="8" borderId="63" xfId="1" applyNumberFormat="1" applyFont="1" applyFill="1" applyBorder="1" applyAlignment="1">
      <alignment horizontal="center" vertical="center"/>
    </xf>
    <xf numFmtId="166" fontId="23" fillId="8" borderId="64" xfId="1" applyNumberFormat="1" applyFont="1" applyFill="1" applyBorder="1" applyAlignment="1">
      <alignment horizontal="center" vertical="center"/>
    </xf>
    <xf numFmtId="0" fontId="29" fillId="5" borderId="56" xfId="0" applyFont="1" applyFill="1" applyBorder="1" applyAlignment="1">
      <alignment horizontal="center" vertical="center"/>
    </xf>
    <xf numFmtId="0" fontId="23" fillId="7" borderId="62" xfId="0" applyFont="1" applyFill="1" applyBorder="1" applyAlignment="1">
      <alignment horizontal="center" vertical="center" readingOrder="2"/>
    </xf>
    <xf numFmtId="166" fontId="27" fillId="6" borderId="46" xfId="1" applyNumberFormat="1" applyFont="1" applyFill="1" applyBorder="1" applyAlignment="1">
      <alignment horizontal="center" vertical="center"/>
    </xf>
    <xf numFmtId="166" fontId="27" fillId="6" borderId="47" xfId="1" applyNumberFormat="1" applyFont="1" applyFill="1" applyBorder="1" applyAlignment="1">
      <alignment horizontal="center" vertical="center"/>
    </xf>
    <xf numFmtId="0" fontId="23" fillId="7" borderId="54" xfId="0" applyFont="1" applyFill="1" applyBorder="1" applyAlignment="1">
      <alignment horizontal="center" vertical="center" wrapText="1"/>
    </xf>
    <xf numFmtId="0" fontId="29" fillId="5" borderId="73" xfId="0" applyFont="1" applyFill="1" applyBorder="1" applyAlignment="1">
      <alignment horizontal="center" vertical="center" wrapText="1"/>
    </xf>
    <xf numFmtId="166" fontId="29" fillId="5" borderId="76" xfId="0" applyNumberFormat="1" applyFont="1" applyFill="1" applyBorder="1" applyAlignment="1">
      <alignment horizontal="center" vertical="center" wrapText="1"/>
    </xf>
    <xf numFmtId="0" fontId="25" fillId="0" borderId="77" xfId="0" applyFont="1" applyBorder="1" applyAlignment="1">
      <alignment horizontal="right" vertical="center" wrapText="1"/>
    </xf>
    <xf numFmtId="0" fontId="25" fillId="0" borderId="78" xfId="0" applyFont="1" applyBorder="1" applyAlignment="1">
      <alignment horizontal="right" vertical="center" wrapText="1"/>
    </xf>
    <xf numFmtId="0" fontId="25" fillId="0" borderId="79" xfId="0" applyFont="1" applyBorder="1" applyAlignment="1">
      <alignment horizontal="right" vertical="center" wrapText="1"/>
    </xf>
    <xf numFmtId="0" fontId="25" fillId="0" borderId="81" xfId="0" applyFont="1" applyBorder="1" applyAlignment="1">
      <alignment horizontal="right" vertical="center" wrapText="1"/>
    </xf>
    <xf numFmtId="0" fontId="25" fillId="0" borderId="82" xfId="0" applyFont="1" applyBorder="1" applyAlignment="1">
      <alignment horizontal="right" vertical="center" wrapText="1"/>
    </xf>
    <xf numFmtId="0" fontId="26" fillId="0" borderId="83" xfId="0" applyFont="1" applyBorder="1" applyAlignment="1">
      <alignment horizontal="right" vertical="center" wrapText="1"/>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readingOrder="2"/>
    </xf>
    <xf numFmtId="0" fontId="25" fillId="0" borderId="86" xfId="0" applyFont="1" applyBorder="1" applyAlignment="1">
      <alignment horizontal="right" vertical="center" wrapText="1" readingOrder="2"/>
    </xf>
    <xf numFmtId="0" fontId="25" fillId="0" borderId="87" xfId="0" applyFont="1" applyBorder="1" applyAlignment="1">
      <alignment horizontal="right" vertical="center" wrapText="1" readingOrder="2"/>
    </xf>
    <xf numFmtId="0" fontId="25" fillId="0" borderId="92" xfId="0" applyFont="1" applyBorder="1" applyAlignment="1">
      <alignment horizontal="right" vertical="center" wrapText="1" readingOrder="2"/>
    </xf>
    <xf numFmtId="0" fontId="24" fillId="4" borderId="93" xfId="0" applyFont="1" applyFill="1" applyBorder="1" applyAlignment="1">
      <alignment horizontal="right" vertical="center" wrapText="1"/>
    </xf>
    <xf numFmtId="0" fontId="24" fillId="4" borderId="94" xfId="0" applyFont="1" applyFill="1" applyBorder="1" applyAlignment="1">
      <alignment horizontal="center" vertical="center" wrapText="1" readingOrder="2"/>
    </xf>
    <xf numFmtId="0" fontId="24" fillId="4" borderId="95" xfId="0" applyFont="1" applyFill="1" applyBorder="1" applyAlignment="1">
      <alignment horizontal="center" vertical="center" wrapText="1" readingOrder="2"/>
    </xf>
    <xf numFmtId="0" fontId="24" fillId="4" borderId="96" xfId="0" applyFont="1" applyFill="1" applyBorder="1" applyAlignment="1">
      <alignment horizontal="center" vertical="center" wrapText="1" readingOrder="2"/>
    </xf>
    <xf numFmtId="0" fontId="24" fillId="4" borderId="97" xfId="0" applyFont="1" applyFill="1" applyBorder="1" applyAlignment="1">
      <alignment horizontal="right" vertical="center" wrapText="1" readingOrder="2"/>
    </xf>
    <xf numFmtId="166" fontId="25" fillId="0" borderId="80"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88"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89" xfId="0" applyNumberFormat="1" applyFont="1" applyBorder="1" applyAlignment="1">
      <alignment horizontal="right" vertical="center" wrapText="1" readingOrder="2"/>
    </xf>
    <xf numFmtId="166" fontId="25" fillId="0" borderId="90"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1"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54">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rgb="FFFF0000"/>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top style="thin">
          <color theme="0"/>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2676525</xdr:colOff>
      <xdr:row>0</xdr:row>
      <xdr:rowOff>28575</xdr:rowOff>
    </xdr:from>
    <xdr:to>
      <xdr:col>1</xdr:col>
      <xdr:colOff>4956719</xdr:colOff>
      <xdr:row>3</xdr:row>
      <xdr:rowOff>57904</xdr:rowOff>
    </xdr:to>
    <xdr:pic>
      <xdr:nvPicPr>
        <xdr:cNvPr id="3" name="תמונה 2" descr="לוגו נגיש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819506" y="2857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657225</xdr:colOff>
      <xdr:row>3</xdr:row>
      <xdr:rowOff>133350</xdr:rowOff>
    </xdr:from>
    <xdr:to>
      <xdr:col>1</xdr:col>
      <xdr:colOff>171450</xdr:colOff>
      <xdr:row>5</xdr:row>
      <xdr:rowOff>104775</xdr:rowOff>
    </xdr:to>
    <xdr:pic>
      <xdr:nvPicPr>
        <xdr:cNvPr id="4" name="Picture 3" descr="לוגו מור בית השקעות">
          <a:extLst>
            <a:ext uri="{FF2B5EF4-FFF2-40B4-BE49-F238E27FC236}">
              <a16:creationId xmlns:a16="http://schemas.microsoft.com/office/drawing/2014/main" id="{963D20E0-A673-4747-BA0B-D44AEA8C154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9785750" y="67627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FF8694-8853-491C-BCF3-F54D29936F12}" name="TitleRegion1.a8.i20.1" displayName="TitleRegion1.a8.i20.1" ref="A8:I20" totalsRowShown="0" headerRowBorderDxfId="252" tableBorderDxfId="253">
  <autoFilter ref="A8:I20" xr:uid="{C2AAF954-DC8C-4925-8B1D-A3784F6539A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62F456D-E7D4-4119-B46E-05D28F3FB0B8}" name="אפיק השקעה " dataDxfId="251"/>
    <tableColumn id="2" xr3:uid="{FDB88325-D95B-4E8D-86B9-D09024473C21}" name="שיעור חשיפה צפוי לשנת 2023" dataDxfId="250"/>
    <tableColumn id="3" xr3:uid="{0C7AF438-B4D0-4DC5-BC27-4CF4AF501D12}" name="שיעור חשיפה  22.11.2023 צפוי" dataDxfId="249"/>
    <tableColumn id="4" xr3:uid="{67A609E7-D795-428A-B62E-DC248209BB4B}" name="שיעור החשיפה בפועל 30.06.2024" dataDxfId="248"/>
    <tableColumn id="5" xr3:uid="{B07C59E4-AACF-44F9-911F-7A7C5394B10F}" name="שיעור החשיפה צפוי 2024" dataDxfId="247"/>
    <tableColumn id="6" xr3:uid="{48506992-4C1D-436D-AA75-C137B40C8C85}" name="שיעור החשיפה צפוי 01.07.24" dataDxfId="246"/>
    <tableColumn id="7" xr3:uid="{F2902502-3A8D-4528-8BD8-C599F6171D8B}" name="טווח סטייה" dataDxfId="245"/>
    <tableColumn id="8" xr3:uid="{B9420577-7DAB-4AB1-8136-D3BC13B34877}" name="גבולות שיעור החשיפה הצפויה" dataDxfId="244"/>
    <tableColumn id="9" xr3:uid="{F8C87851-0C83-4831-A014-84CE2E1D0B93}"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DAB1BD4-718D-491E-9185-4CEC0F9916C0}" name="TitleRegion1.b79.k85.7" displayName="TitleRegion1.b79.k85.7" ref="B79:K85" totalsRowShown="0" headerRowBorderDxfId="149" tableBorderDxfId="150" totalsRowBorderDxfId="148">
  <autoFilter ref="B79:K85" xr:uid="{0091355C-52C6-470E-ABDB-C2E7541479B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2C36618-A332-47AD-B6B8-D78231820FF8}" name="אפיק השקעה" dataDxfId="147"/>
    <tableColumn id="2" xr3:uid="{31A2917F-2AE3-46DC-90F6-1E33C0B3252B}" name="אלפא מור תגמולים – מניות" dataDxfId="146" dataCellStyle="Percent"/>
    <tableColumn id="3" xr3:uid="{9FF19C24-BE8D-4CAB-A71F-F8DE81864791}" name="מור השתלמות – מניות" dataDxfId="145" dataCellStyle="Percent"/>
    <tableColumn id="4" xr3:uid="{D80B947F-FCD1-4B8B-9248-E5325542FFB2}" name="מור קופת גמל להשקעה – מניות" dataDxfId="144" dataCellStyle="Percent"/>
    <tableColumn id="5" xr3:uid="{10708685-50DE-4A60-9F88-2923F5CBBCD9}" name="_x0009_שיעור חשיפה צפוי לשנת 2024" dataDxfId="143" dataCellStyle="Percent"/>
    <tableColumn id="6" xr3:uid="{1329F799-A4D9-441C-8A99-72E90F7D770C}" name="שיעור החשיפה צפוי 01.07.24" dataDxfId="142" dataCellStyle="Percent"/>
    <tableColumn id="7" xr3:uid="{AE755BB5-8337-4FD3-B58E-25E1DD3F7138}" name="_x0009_טווח סטייה" dataDxfId="141"/>
    <tableColumn id="8" xr3:uid="{73CB8188-D2B0-4E39-9C63-862BE5B37F49}" name="_x0009_גבולות שיעור החשיפה הצפויה" dataDxfId="140"/>
    <tableColumn id="9" xr3:uid="{9F6763B9-36D3-4CC4-97BC-CFE757E59702}" name="ריק במקור" dataDxfId="139"/>
    <tableColumn id="10" xr3:uid="{BCE73AAA-DE25-4CCF-9C63-A1AB436050F0}" name="_x0009_מדד ייחוס" dataDxfId="138"/>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CC447BA-3FE6-4D12-AFBE-767B33C2EBBC}" name="TitleRegion1.b90.k96.8" displayName="TitleRegion1.b90.k96.8" ref="B90:K96" totalsRowShown="0" tableBorderDxfId="137">
  <autoFilter ref="B90:K96" xr:uid="{B40F335E-757E-40F9-908B-E003DE349AD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D80CD13-4711-412E-96A4-CF8E867FFC46}" name="אפיק השקעה" dataDxfId="136"/>
    <tableColumn id="2" xr3:uid="{74C49762-AA27-4C21-9A01-381535B28319}" name="אלפא מור תגמולים " dataDxfId="135" dataCellStyle="Percent"/>
    <tableColumn id="3" xr3:uid="{09B6DC1A-8EAD-45A3-A990-1B0466D67F7B}" name="מור השתלמות " dataDxfId="134" dataCellStyle="Percent"/>
    <tableColumn id="4" xr3:uid="{29B3790A-24E9-4773-BB28-C9AE62D43905}" name="מור קופת גמל להשקעה" dataDxfId="133" dataCellStyle="Percent"/>
    <tableColumn id="5" xr3:uid="{FD47F15E-11F7-4A42-BCAF-0706150E9CEB}" name="_x0009_שיעור חשיפה צפוי לשנת 2024" dataDxfId="132" dataCellStyle="Percent"/>
    <tableColumn id="6" xr3:uid="{378E43A2-9480-4874-B729-E5C373AEAB7A}" name="שיעור החשיפה צפוי 01.07.24" dataDxfId="131" dataCellStyle="Percent"/>
    <tableColumn id="7" xr3:uid="{7024103C-E20D-4E24-A680-69F82DA30FDA}" name="_x0009_טווח סטייה" dataDxfId="130"/>
    <tableColumn id="8" xr3:uid="{6E1F0C9B-804B-4CE9-B1B7-9AD6525044F5}" name="_x0009_גבולות שיעור החשיפה הצפויה" dataDxfId="129"/>
    <tableColumn id="9" xr3:uid="{E8E8C490-15A9-4501-A0F4-583CD47B9A2B}" name="ריק במקור" dataDxfId="128"/>
    <tableColumn id="10" xr3:uid="{6D0007BF-C6DF-452C-AA21-53F31BC849B2}" name="_x0009_מדד ייחוס" dataDxfId="127"/>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20A12DF-4D96-4DA5-90C6-3694CDA403E5}" name="TitleRegion1.b101.k107.9" displayName="TitleRegion1.b101.k107.9" ref="B101:K107" totalsRowShown="0" headerRowBorderDxfId="125" tableBorderDxfId="126" totalsRowBorderDxfId="124">
  <autoFilter ref="B101:K107" xr:uid="{362E3563-E114-4914-A7E1-6F44742B3A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D6B2843-D0B2-427A-8CAC-050737051A4E}" name="אפיק השקעה" dataDxfId="123"/>
    <tableColumn id="2" xr3:uid="{37644B85-92BD-40A7-915D-7DCB115C0567}" name="אלפא מור תגמולים " dataDxfId="122" dataCellStyle="Percent"/>
    <tableColumn id="3" xr3:uid="{97401EA6-AB27-40BD-A127-6873AA384F19}" name="מור השתלמות " dataDxfId="121" dataCellStyle="Percent"/>
    <tableColumn id="4" xr3:uid="{2732184C-7C52-455E-9A76-4C599EE66BD5}" name="מור קופת גמל להשקעה" dataDxfId="120" dataCellStyle="Percent"/>
    <tableColumn id="5" xr3:uid="{938107E7-8325-4B8B-8332-7543BC9E68B2}" name="_x0009_שיעור חשיפה צפוי לשנת 2024" dataDxfId="119" dataCellStyle="Percent"/>
    <tableColumn id="6" xr3:uid="{8AA4440A-0B44-4409-8BEC-0D7051E534FD}" name="שיעור החשיפה צפוי 01.07.24" dataDxfId="118" dataCellStyle="Percent"/>
    <tableColumn id="7" xr3:uid="{F3ABE449-34A2-4BA0-8A92-67BE118CE94A}" name="_x0009_טווח סטייה" dataDxfId="117"/>
    <tableColumn id="8" xr3:uid="{0AC8622B-8B47-4E52-810D-92A62B28A52F}" name="_x0009_גבולות שיעור החשיפה הצפויה" dataDxfId="116"/>
    <tableColumn id="9" xr3:uid="{4EED80A3-4AC8-40BD-BD1C-5B5546FEDE84}" name="ריק במקור" dataDxfId="115"/>
    <tableColumn id="10" xr3:uid="{529D25F7-2BAE-46FE-ADD7-3F1573748B5D}" name="_x0009_מדד ייחוס" dataDxfId="114"/>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87935AB-ADDF-404B-86EE-3D79EA083FCA}" name="TitleRegion1.b112.k123.10" displayName="TitleRegion1.b112.k123.10" ref="B112:K123" totalsRowShown="0" headerRowBorderDxfId="112" tableBorderDxfId="113" totalsRowBorderDxfId="111">
  <autoFilter ref="B112:K123" xr:uid="{A24AFBC7-5693-4104-9797-D00406F2140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628B7EB-58A7-444B-A037-463986052276}" name="אפיק השקעה" dataDxfId="110"/>
    <tableColumn id="2" xr3:uid="{7ECB719F-B276-4C50-8622-9C5ACA4041BD}" name="מור חיסכון לכל ילד – סיכון מוגבר" dataDxfId="109" dataCellStyle="Percent"/>
    <tableColumn id="3" xr3:uid="{C173985D-2AEC-439B-91BD-EEF89C71FD9E}" name="ריק במקור" dataDxfId="108" dataCellStyle="Percent"/>
    <tableColumn id="4" xr3:uid="{A3D904BE-318D-4F25-958C-8DB6217556CB}" name="ריק במקור2" dataDxfId="107" dataCellStyle="Percent"/>
    <tableColumn id="5" xr3:uid="{C26A26AA-A145-45D1-A1B8-C71A13B8BACC}" name="_x0009_שיעור חשיפה צפוי לשנת 2024" dataDxfId="106" dataCellStyle="Percent"/>
    <tableColumn id="6" xr3:uid="{E1EC9873-B06D-42D3-8505-8F4FC2DF9E44}" name="שיעור החשיפה צפוי 01.07.24" dataDxfId="105" dataCellStyle="Percent"/>
    <tableColumn id="7" xr3:uid="{25FC510B-D225-472B-B2DB-FF19F6400BDC}" name="_x0009_טווח סטייה" dataDxfId="104"/>
    <tableColumn id="8" xr3:uid="{7B09AACA-02F5-4970-8DDD-13FA6CD2B4A8}" name="_x0009_גבולות שיעור החשיפה הצפויה" dataDxfId="103"/>
    <tableColumn id="9" xr3:uid="{A16B3355-FEC9-4BBE-8CFA-B3AE36FD4FAD}" name="ריק במקור3" dataDxfId="102"/>
    <tableColumn id="10" xr3:uid="{CC01C215-B399-4578-AE5C-87650BC596E4}" name="_x0009_מדד ייחוס" dataDxfId="101"/>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128463E-EB4B-477C-9AE4-D9333BACA1CA}" name="TitleRegion1.b128.k134.11" displayName="TitleRegion1.b128.k134.11" ref="B128:K134" totalsRowShown="0" headerRowBorderDxfId="99" tableBorderDxfId="100" totalsRowBorderDxfId="98">
  <autoFilter ref="B128:K134" xr:uid="{89C0EDCF-3B61-433B-ADCD-72CDBD30EC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B2F5CE8-0753-4481-A298-70E75B10F5E0}" name="אפיק השקעה" dataDxfId="97"/>
    <tableColumn id="2" xr3:uid="{31AEE98B-E5B2-44D0-AF45-17142D20C1DA}" name="מור חיסכון לכל ילד – מסלול הלכה" dataDxfId="96" dataCellStyle="Percent"/>
    <tableColumn id="3" xr3:uid="{4A786932-7AC3-4010-869B-3C681984A21A}" name="ריק במקור" dataDxfId="95" dataCellStyle="Percent"/>
    <tableColumn id="4" xr3:uid="{88595449-818E-4DEE-8FE6-9844B59D60E6}" name="ריק במקור2" dataDxfId="94" dataCellStyle="Percent"/>
    <tableColumn id="5" xr3:uid="{09CCEF79-2F03-4FF5-B55E-1346DFC2C38C}" name="_x0009_שיעור חשיפה צפוי לשנת 2024" dataDxfId="93" dataCellStyle="Percent"/>
    <tableColumn id="6" xr3:uid="{DFAC2259-12FA-4233-B885-ACAA077D259B}" name="שיעור החשיפה צפוי 01.07.24" dataDxfId="92" dataCellStyle="Percent"/>
    <tableColumn id="7" xr3:uid="{BF58D7E6-31CF-467A-950F-FF450E569628}" name="_x0009_טווח סטייה" dataDxfId="91"/>
    <tableColumn id="8" xr3:uid="{5DEAE164-F46E-4AF9-AA62-F6A18E863F99}" name="_x0009_גבולות שיעור החשיפה הצפויה" dataDxfId="90"/>
    <tableColumn id="9" xr3:uid="{2D477F83-CC45-434A-995A-C55CCD572E3F}" name="ריק במקור3" dataDxfId="89"/>
    <tableColumn id="10" xr3:uid="{5CF23D24-4375-4873-8B4F-40E7641170AE}" name="_x0009_מדד ייחוס" dataDxfId="88"/>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D49FA63-9C84-438D-B001-08ACFFF5E392}" name="TitleRegion1.b139.k145.12" displayName="TitleRegion1.b139.k145.12" ref="B139:K145" totalsRowShown="0" headerRowBorderDxfId="86" tableBorderDxfId="87" totalsRowBorderDxfId="85">
  <autoFilter ref="B139:K145" xr:uid="{A97C6D1D-4AC3-4EC3-99B6-0E9EC2944D1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CDF7CE6-7E87-4B49-A434-3E33F1756153}" name="אפיק השקעה" dataDxfId="84"/>
    <tableColumn id="2" xr3:uid="{435BDA51-BD3B-450E-A9AC-70F3C16AF288}" name="מור חיסכון לכל ילד – מסלול שריעה" dataDxfId="83" dataCellStyle="Percent"/>
    <tableColumn id="3" xr3:uid="{11E24E18-17EA-40E8-A4BA-61C19BA7C023}" name="ריק במקור" dataDxfId="82" dataCellStyle="Percent"/>
    <tableColumn id="4" xr3:uid="{FA4FB612-1007-4DAE-9235-F8E201FA8CEA}" name="ריק במקור2" dataDxfId="81" dataCellStyle="Percent"/>
    <tableColumn id="5" xr3:uid="{10B922E4-75FD-4077-B645-87A228435913}" name="_x0009_שיעור חשיפה צפוי לשנת 2024" dataDxfId="80" dataCellStyle="Percent"/>
    <tableColumn id="6" xr3:uid="{0180F8B7-B517-4453-B038-E4DE416B7C89}" name="שיעור החשיפה צפוי 01.07.24" dataDxfId="79" dataCellStyle="Percent"/>
    <tableColumn id="7" xr3:uid="{71A7C30C-BDB4-4033-AB0A-61AEEACDE4A4}" name="_x0009_טווח סטייה" dataDxfId="78"/>
    <tableColumn id="8" xr3:uid="{3A3A49BE-3E34-4D23-9558-32FF882FEF08}" name="_x0009_גבולות שיעור החשיפה הצפויה" dataDxfId="77"/>
    <tableColumn id="9" xr3:uid="{C7B6477C-5B37-4FD0-8629-66D39B27AAEF}" name="ריק במקור3" dataDxfId="76"/>
    <tableColumn id="10" xr3:uid="{8F517DF8-CFE0-456B-A0A3-41C7068B8624}" name="_x0009_מדד ייחוס" dataDxfId="75"/>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B165A6F-7192-4D7C-8858-9326BB8A1AF6}" name="TitleRegion1.b5.k11.1" displayName="TitleRegion1.b5.k11.1" ref="B5:K11" totalsRowShown="0" headerRowBorderDxfId="73" tableBorderDxfId="74" totalsRowBorderDxfId="72">
  <autoFilter ref="B5:K11" xr:uid="{2A7CF28E-D645-4C62-8DFC-770705772E3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E2DB68E-C8A1-44DA-85AD-C1E9EEBBED62}" name="אפיק השקעה" dataDxfId="71"/>
    <tableColumn id="2" xr3:uid="{A67A0168-C966-4621-8484-BAAFCC4C7779}" name="אלפא מור תגמולים " dataDxfId="70" dataCellStyle="Percent"/>
    <tableColumn id="3" xr3:uid="{2BA3AE6D-8686-44FA-A634-E03AF681B7E5}" name="מור השתלמות " dataDxfId="69" dataCellStyle="Percent"/>
    <tableColumn id="4" xr3:uid="{6E9E4C0B-1FA1-488F-845C-7EAF30DD3741}" name="מור קופת גמל להשקעה" dataDxfId="68" dataCellStyle="Percent"/>
    <tableColumn id="5" xr3:uid="{8F6F2655-12CF-44C5-B79B-745FDA83008E}" name="_x0009_שיעור חשיפה צפוי לשנת 2024" dataDxfId="67" dataCellStyle="Percent"/>
    <tableColumn id="6" xr3:uid="{BA5DA715-6417-4333-B1E3-E69684EFC0E7}" name="שיעור החשיפה צפוי 01.07.24" dataDxfId="66" dataCellStyle="Percent"/>
    <tableColumn id="7" xr3:uid="{C7CFCF98-7E78-4A36-815C-29DB35680F7B}" name="_x0009_טווח סטייה" dataDxfId="65"/>
    <tableColumn id="8" xr3:uid="{937665F7-FDC2-40EA-9D32-B6F264A5BC5F}" name="_x0009_גבולות שיעור החשיפה הצפויה" dataDxfId="64"/>
    <tableColumn id="9" xr3:uid="{B20DA29E-BA39-4E6D-96F3-BD985A8755F5}" name="עמוה1" dataDxfId="63"/>
    <tableColumn id="10" xr3:uid="{5CEF4F1C-3A75-45C0-80DA-05E9DAACE48D}" name="_x0009_מדד ייחוס" dataDxfId="62"/>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8568915-3F1F-44CE-B75B-3888AF164ED4}" name="TitleRegion1.b16.k22.2" displayName="TitleRegion1.b16.k22.2" ref="B16:K22" totalsRowShown="0" headerRowBorderDxfId="60" tableBorderDxfId="61" totalsRowBorderDxfId="59">
  <autoFilter ref="B16:K22" xr:uid="{B4BC5536-2BE5-4BAE-B62C-C902444EBFB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9A38479-1413-4E26-92D2-1FF7298269D8}" name="אפיק השקעה" dataDxfId="58"/>
    <tableColumn id="2" xr3:uid="{FC5810A1-5919-44AF-99E1-6861D359EF1A}" name="אלפא מור תגמולים " dataDxfId="57" dataCellStyle="Percent"/>
    <tableColumn id="3" xr3:uid="{BED0306A-7DEC-4EAC-A725-E674ED859E72}" name="מור השתלמות " dataDxfId="56" dataCellStyle="Percent"/>
    <tableColumn id="4" xr3:uid="{A3804786-393E-4E66-95AB-CDEB5C0D2FB9}" name="מור קופת גמל להשקעה" dataDxfId="55" dataCellStyle="Percent"/>
    <tableColumn id="5" xr3:uid="{C29BCBB4-9170-411E-B91E-0B186E5970FC}" name="_x0009_שיעור חשיפה צפוי לשנת 2024" dataDxfId="54" dataCellStyle="Percent"/>
    <tableColumn id="6" xr3:uid="{86D9310C-3A56-4D31-892F-2C34EB84A8DF}" name="שיעור החשיפה צפוי 01.07.24" dataDxfId="53" dataCellStyle="Percent"/>
    <tableColumn id="7" xr3:uid="{25801D1A-972A-410A-91B2-6E120674FDB1}" name="_x0009_טווח סטייה" dataDxfId="52"/>
    <tableColumn id="8" xr3:uid="{0480DA42-F19A-422B-BD33-44519CF9B5DB}" name="_x0009_גבולות שיעור החשיפה הצפויה"/>
    <tableColumn id="9" xr3:uid="{889DDC16-58DB-4E35-878B-131985D81B4A}" name="ריק במקור"/>
    <tableColumn id="10" xr3:uid="{0E4A0964-EE91-4DC9-B144-12E4FBCB4B50}" name="_x0009_מדד ייחוס" dataDxfId="51"/>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CCBDC8F-04C9-4DC7-956E-0160727A10FE}" name="TitleRegion1.b27.k33.3" displayName="TitleRegion1.b27.k33.3" ref="B27:K33" totalsRowShown="0" headerRowBorderDxfId="49" tableBorderDxfId="50" totalsRowBorderDxfId="48">
  <autoFilter ref="B27:K33" xr:uid="{C334197B-780A-4D1B-8425-589D96AF0B6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06AB3D1-9CF3-4286-840D-DCAF16A29281}" name="אפיק השקעה" dataDxfId="47"/>
    <tableColumn id="2" xr3:uid="{32276AA0-326E-4A21-912C-140360E47488}" name="אלפא מור תגמולים " dataDxfId="46" dataCellStyle="Percent"/>
    <tableColumn id="3" xr3:uid="{E8F9FDA3-F327-4F58-9D6D-A1E8D280F86D}" name="מור השתלמות " dataDxfId="45" dataCellStyle="Percent"/>
    <tableColumn id="4" xr3:uid="{84D04A5E-9396-4D64-95FF-4C65DE19A949}" name="מור קופת גמל להשקעה" dataDxfId="44" dataCellStyle="Percent"/>
    <tableColumn id="5" xr3:uid="{5E018C6E-F925-46FB-A84C-80411927C2AE}" name="_x0009_שיעור חשיפה צפוי לשנת 2024" dataDxfId="43" dataCellStyle="Percent"/>
    <tableColumn id="6" xr3:uid="{48130351-8E0F-4935-9580-66A000BE56E6}" name="שיעור החשיפה צפוי 01.07.24" dataDxfId="42" dataCellStyle="Percent"/>
    <tableColumn id="7" xr3:uid="{CDDDC1F1-E7D7-4ED4-886E-E97E7025787F}" name="_x0009_טווח סטייה" dataDxfId="41"/>
    <tableColumn id="8" xr3:uid="{14AAC8CA-CF45-4F7F-8B9F-EACF40341B37}" name="_x0009_גבולות שיעור החשיפה הצפויה"/>
    <tableColumn id="9" xr3:uid="{9D7174BD-5CA3-403B-91CF-AF86FC7BF9EF}" name="ריק במקור"/>
    <tableColumn id="10" xr3:uid="{E8A9B4D8-417A-4FAA-9C00-8212AD6A2FEB}"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EBA55D7-27B2-4AA5-9A81-49E9E03082A9}" name="TitleRegion1.b38.k44.4" displayName="TitleRegion1.b38.k44.4" ref="B38:K44" totalsRowShown="0" headerRowBorderDxfId="39" tableBorderDxfId="40" totalsRowBorderDxfId="38">
  <autoFilter ref="B38:K44" xr:uid="{886A663D-4AF8-4A66-88EB-490B889CA00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0D0D7B4-CC6D-4073-AAB2-BFD1A1F2CF63}" name="אפיק השקעה" dataDxfId="37"/>
    <tableColumn id="2" xr3:uid="{F6E77945-AE27-4ABE-A505-DD5F2296B203}" name="אלפא מור תגמולים " dataDxfId="36" dataCellStyle="Percent"/>
    <tableColumn id="3" xr3:uid="{0A5AE92E-F692-4A6C-91DC-20C799B2D199}" name="מור השתלמות " dataDxfId="35" dataCellStyle="Percent"/>
    <tableColumn id="4" xr3:uid="{51C8A9FA-964C-4723-8228-D9E2C806E143}" name="מור קופת גמל להשקעה" dataDxfId="34" dataCellStyle="Percent"/>
    <tableColumn id="5" xr3:uid="{A76CED1D-CF90-4CCB-98D2-D11F6BEECD60}" name="_x0009_שיעור חשיפה צפוי לשנת 2024" dataDxfId="33" dataCellStyle="Percent"/>
    <tableColumn id="6" xr3:uid="{07208858-272B-43DA-AFD5-4A60B4A34DE2}" name="שיעור החשיפה צפוי 01.07.24" dataDxfId="32" dataCellStyle="Percent"/>
    <tableColumn id="7" xr3:uid="{7FEF7CDC-3C43-405A-A298-5B2644876FCA}" name="_x0009_טווח סטייה" dataDxfId="31"/>
    <tableColumn id="8" xr3:uid="{25A5B9C8-D241-4107-82E3-88880C8EE20A}" name="_x0009_גבולות שיעור החשיפה הצפויה" dataDxfId="30"/>
    <tableColumn id="9" xr3:uid="{2AF4A92B-89AC-4D30-9DBE-A62B06C30918}" name="ריק במקור" dataDxfId="29"/>
    <tableColumn id="10" xr3:uid="{48EDC03B-D19A-455A-B1F5-BAFAE8CF3884}" name="_x0009_מדד ייחוס"/>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EC9965-587B-4947-B74D-23AF630C9D5F}" name="TitleRegion1.a26.i38.2" displayName="TitleRegion1.a26.i38.2" ref="A26:I38" totalsRowShown="0" headerRowBorderDxfId="242" tableBorderDxfId="243">
  <autoFilter ref="A26:I38" xr:uid="{5E040A92-54E0-46EC-872B-736DB67BBD8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63791644-B032-45B9-8BD3-814C8C1D4E1B}" name="אפיק השקעה " dataDxfId="241"/>
    <tableColumn id="2" xr3:uid="{E9D9BB37-8DB4-4626-998F-F4BC433A4607}" name="שיעור חשיפה צפוי לשנת 2023" dataDxfId="240"/>
    <tableColumn id="3" xr3:uid="{EBAF0EB2-0898-4235-9B41-E15BE603A556}" name="שיעור חשיפה  22.11.2023 צפוי" dataDxfId="239"/>
    <tableColumn id="4" xr3:uid="{7BB99CAD-695C-40E1-B96A-24B79BE0B7AF}" name="שיעור החשיפה בפועל 30.06.2024" dataDxfId="238"/>
    <tableColumn id="5" xr3:uid="{E9CD5FE4-AE18-4790-876C-832599D94603}" name="שיעור החשיפה צפוי 2024" dataDxfId="237"/>
    <tableColumn id="6" xr3:uid="{58DAD1A7-374C-4D62-A918-95E8B4E4E1C4}" name="שיעור החשיפה צפוי 01.07.24" dataDxfId="236"/>
    <tableColumn id="7" xr3:uid="{4A3B7779-EF75-49F8-B0E8-BEB94DE28CF5}" name="טווח סטייה" dataDxfId="235"/>
    <tableColumn id="8" xr3:uid="{B90AE348-8575-4686-9469-E50FF664FA34}" name="גבולות שיעור החשיפה הצפויה" dataDxfId="234"/>
    <tableColumn id="9" xr3:uid="{70A72C6C-2961-4ED0-86F6-5CF0A81B4403}"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5D9C69-19EE-4C95-901D-C0848C19878E}" name="TitleRegion1.b49.k55.5" displayName="TitleRegion1.b49.k55.5" ref="B49:K55" totalsRowShown="0" headerRowBorderDxfId="27" tableBorderDxfId="28" totalsRowBorderDxfId="26">
  <autoFilter ref="B49:K55" xr:uid="{D63875EE-8A3C-4F03-A49B-166262DA23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F1D18FD-89C6-44B0-8080-8357F8200787}" name="אפיק השקעה" dataDxfId="25"/>
    <tableColumn id="2" xr3:uid="{450EADD6-AFD0-4E3D-8FA4-7CDC5210ECA4}" name="אלפא מור תגמולים" dataDxfId="24" dataCellStyle="Percent"/>
    <tableColumn id="3" xr3:uid="{F48453E8-835C-400F-9719-A153DDA0E7F6}" name="מור השתלמות" dataDxfId="23" dataCellStyle="Percent"/>
    <tableColumn id="4" xr3:uid="{F843D240-61DA-4A42-B9CE-60CD454BBBF0}" name="מור קופת גמל להשקעה " dataDxfId="22" dataCellStyle="Percent"/>
    <tableColumn id="5" xr3:uid="{9AD6E7B4-C70F-4EDC-A64F-7C70B2FFCAB8}" name="_x0009_שיעור חשיפה צפוי לשנת 2024" dataDxfId="21" dataCellStyle="Percent"/>
    <tableColumn id="6" xr3:uid="{BE9694C9-026E-4FD2-ACE3-6D22932931E9}" name="שיעור החשיפה צפוי 01.07.24" dataDxfId="20" dataCellStyle="Percent"/>
    <tableColumn id="7" xr3:uid="{DCC031D1-ED73-422C-9257-CB649AEC4ED0}" name="_x0009_טווח סטייה" dataDxfId="19"/>
    <tableColumn id="8" xr3:uid="{FB16E379-57AD-4C1E-870D-179866B9AC23}" name="_x0009_גבולות שיעור החשיפה הצפויה" dataDxfId="18"/>
    <tableColumn id="9" xr3:uid="{B70C6F82-EE00-4195-A00C-525F2DBA2780}" name="ריק במקור" dataDxfId="17"/>
    <tableColumn id="10" xr3:uid="{2C49CDD2-CB18-418C-AD31-B53D486CC43B}" name="_x0009_מדד ייחוס" dataDxfId="16"/>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CA1259E-3495-4337-9B82-A1142F73F39F}" name="TitleRegion1.a26.f38.1" displayName="TitleRegion1.a26.f38.1" ref="A26:F38" totalsRowShown="0" headerRowDxfId="8" headerRowBorderDxfId="14" tableBorderDxfId="15">
  <autoFilter ref="A26:F38" xr:uid="{380E7126-6DB4-4DBD-B1E4-90AA71BFB100}">
    <filterColumn colId="0" hiddenButton="1"/>
    <filterColumn colId="1" hiddenButton="1"/>
    <filterColumn colId="2" hiddenButton="1"/>
    <filterColumn colId="3" hiddenButton="1"/>
    <filterColumn colId="4" hiddenButton="1"/>
    <filterColumn colId="5" hiddenButton="1"/>
  </autoFilter>
  <tableColumns count="6">
    <tableColumn id="1" xr3:uid="{3630F4ED-E852-40B1-B44D-C0BE45C74D1C}" name="אפיק השקעה " dataDxfId="13"/>
    <tableColumn id="2" xr3:uid="{89E1FDFC-E83B-4E5A-AD27-DADFDD066966}" name="שיעור החשיפה בפועל 31.12.2023" dataDxfId="12"/>
    <tableColumn id="3" xr3:uid="{8B26F77B-8F95-4437-AF14-A7C450AD463D}" name="שיעור החשיפה צפוי 01.07.24" dataDxfId="11"/>
    <tableColumn id="4" xr3:uid="{228D2BD4-46D7-44BA-B449-62B43AB2B24F}" name="טווח סטייה" dataDxfId="10"/>
    <tableColumn id="5" xr3:uid="{6E396953-E726-47EF-9737-746F6A571B80}" name="גבולות שיעור החשיפה הצפוייה" dataDxfId="9"/>
    <tableColumn id="6" xr3:uid="{F916D8F0-9140-47CD-84D6-23AC8BA082C7}" name="מדד ייחוס"/>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7F4838C1-22D5-4601-8B7C-FF66C0FB7085}" name="TitleRegion1.a50.f62.2" displayName="TitleRegion1.a50.f62.2" ref="A50:F62" totalsRowShown="0" headerRowDxfId="0" headerRowBorderDxfId="6" tableBorderDxfId="7">
  <autoFilter ref="A50:F62" xr:uid="{F107547C-B509-4138-B12D-A2740F2D909B}">
    <filterColumn colId="0" hiddenButton="1"/>
    <filterColumn colId="1" hiddenButton="1"/>
    <filterColumn colId="2" hiddenButton="1"/>
    <filterColumn colId="3" hiddenButton="1"/>
    <filterColumn colId="4" hiddenButton="1"/>
    <filterColumn colId="5" hiddenButton="1"/>
  </autoFilter>
  <tableColumns count="6">
    <tableColumn id="1" xr3:uid="{F001B9DB-5A3D-4F56-9DF4-B4BA8929A9B5}" name="אפיק השקעה " dataDxfId="5"/>
    <tableColumn id="2" xr3:uid="{FB2F5487-967B-4FCF-8A19-E3FFEFE8BB57}" name="שיעור החשיפה בפועל 31.12.2023" dataDxfId="4"/>
    <tableColumn id="3" xr3:uid="{5703CCB2-33CF-43B6-A4F3-6107AE811FCB}" name="שיעור החשיפה צפוי 24.04.24" dataDxfId="3"/>
    <tableColumn id="4" xr3:uid="{CA295545-BF2B-4907-A700-F3A1B381852D}" name="טווח סטייה" dataDxfId="2"/>
    <tableColumn id="5" xr3:uid="{96FAC900-7276-4E7C-9F5A-2830EAEE6370}" name="גבולות שיעור החשיפה הצפוייה" dataDxfId="1"/>
    <tableColumn id="6" xr3:uid="{96435DCC-071C-4C8F-8D1C-30193BBCBC5C}"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9753D37-42B1-4689-8848-823EF0E326F0}" name="TitleRegion1.a45.i57.3" displayName="TitleRegion1.a45.i57.3" ref="A45:I57" totalsRowShown="0" headerRowBorderDxfId="232" tableBorderDxfId="233">
  <autoFilter ref="A45:I57" xr:uid="{3AD88393-8E29-4623-AF24-A98CA9CE21C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5CE6D6A-E93C-40BA-BE9C-BFD532212593}" name="אפיק השקעה " dataDxfId="231"/>
    <tableColumn id="2" xr3:uid="{48FE86B4-8968-4EF9-BECE-81269BFF83D4}" name="שיעור חשיפה צפוי לשנת 2023" dataDxfId="230"/>
    <tableColumn id="3" xr3:uid="{B7634553-D8CD-431A-819D-8BD7566A4A08}" name="שיעור חשיפה  07.12.2023 צפוי" dataDxfId="229"/>
    <tableColumn id="4" xr3:uid="{E37FBA36-169F-41F8-A479-D4570FDA2A4F}" name="שיעור החשיפה בפועל 30.06.2024" dataDxfId="228"/>
    <tableColumn id="5" xr3:uid="{C179745D-4579-463C-94DF-1468DB7D8BFB}" name="שיעור החשיפה צפוי 2024" dataDxfId="227"/>
    <tableColumn id="6" xr3:uid="{05A36BCC-1358-4E40-8DE1-029B311C59E7}" name="שיעור החשיפה צפוי 01.07.24" dataDxfId="226"/>
    <tableColumn id="7" xr3:uid="{05E8B8F3-27EE-4E7D-AA8B-752520DED2C0}" name="טווח סטייה" dataDxfId="225"/>
    <tableColumn id="8" xr3:uid="{AEA1E8AF-E3A1-46BB-A155-D44CFC36C239}" name="גבולות שיעור החשיפה הצפויה" dataDxfId="224"/>
    <tableColumn id="9" xr3:uid="{845E43A2-6CDD-473D-8E38-DAEBBF851D9A}"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D868C4-AA84-40A3-8533-27DE318BDDCD}" name="TitleRegion1.a64.i76.4" displayName="TitleRegion1.a64.i76.4" ref="A64:I76" totalsRowShown="0" headerRowBorderDxfId="222" tableBorderDxfId="223">
  <autoFilter ref="A64:I76" xr:uid="{809F31F0-203C-4840-BAFF-EB23DD33CD0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6ABD38DE-31DF-4806-9B17-D7636BA6C7B9}" name="אפיק השקעה " dataDxfId="221"/>
    <tableColumn id="2" xr3:uid="{7414F582-811B-41E1-BE5E-99142A2492D7}" name="שיעור חשיפה צפוי לשנת 2023" dataDxfId="220"/>
    <tableColumn id="3" xr3:uid="{16A7863F-0412-4F78-8427-35B9B07445C8}" name="שיעור חשיפה  22.11.2023 צפוי" dataDxfId="219"/>
    <tableColumn id="4" xr3:uid="{A3457DC6-4015-4530-8730-9C63978D0C6A}" name="שיעור החשיפה בפועל 30.06.2024" dataDxfId="218"/>
    <tableColumn id="5" xr3:uid="{60BE3261-4C51-42E9-8F46-83E2C1F3DD57}" name="שיעור החשיפה צפוי 2024" dataDxfId="217"/>
    <tableColumn id="6" xr3:uid="{5C752FBC-1A2C-45ED-893B-BFDC7E75E0B4}" name="שיעור החשיפה צפוי 01.07.24" dataDxfId="216"/>
    <tableColumn id="7" xr3:uid="{DF7E9410-B083-4CFE-BD7F-20212F16BB43}" name="טווח סטייה" dataDxfId="215"/>
    <tableColumn id="8" xr3:uid="{F71E5D18-4CCC-4641-BFB2-CAB0DE09B077}" name="גבולות שיעור החשיפה הצפויה" dataDxfId="214"/>
    <tableColumn id="9" xr3:uid="{DD9C93FA-E84F-4DBA-9318-3CA4E1E47FED}"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FB0AA6-DB8D-4281-80C6-C2317FCC61D6}" name="TitleRegion1.b5.k16.2" displayName="TitleRegion1.b5.k16.2" ref="B5:K16" totalsRowShown="0" tableBorderDxfId="213">
  <autoFilter ref="B5:K16" xr:uid="{335F2166-F74F-4932-A446-1DE882F5A4C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70C4001-3685-49D0-BA6C-7617982E5F34}" name="אפיק השקעה" dataDxfId="212"/>
    <tableColumn id="2" xr3:uid="{DEB7BE4E-0A46-47D6-9CBD-31C09B952A93}" name="אלפא מור תגמולים – מניות" dataDxfId="211" dataCellStyle="Percent"/>
    <tableColumn id="3" xr3:uid="{4EE41CB9-FFF6-4F80-855E-3C2B70605B7C}" name="מור השתלמות – מניות" dataDxfId="210" dataCellStyle="Percent"/>
    <tableColumn id="4" xr3:uid="{3F18280E-959D-4E55-9E5B-A3CAADE0AFD8}" name="מור קופת גמל להשקעה – מניות" dataDxfId="209" dataCellStyle="Percent"/>
    <tableColumn id="5" xr3:uid="{C71FB3BA-5066-4DD9-897B-8D3D4E7ECB00}" name="_x0009_שיעור חשיפה צפוי לשנת 2024" dataDxfId="208" dataCellStyle="Percent"/>
    <tableColumn id="6" xr3:uid="{6177CDDF-3DB6-4B4F-8112-EC21A0E9AD75}" name="שיעור החשיפה צפוי 01.07.24" dataDxfId="207" dataCellStyle="Percent"/>
    <tableColumn id="7" xr3:uid="{508D1317-ED01-41F5-B75A-A51DBBD903C5}" name="_x0009_טווח סטייה" dataDxfId="206"/>
    <tableColumn id="8" xr3:uid="{65441EDD-D0B9-4015-883C-A7FCDC49E9C8}" name="_x0009_גבולות שיעור החשיפה הצפויה" dataDxfId="205"/>
    <tableColumn id="9" xr3:uid="{3BDF737B-2100-4751-ACAC-D18AA29984D9}" name="ריק במקור" dataDxfId="204"/>
    <tableColumn id="10" xr3:uid="{8C38539F-421A-404B-9B04-9582B31A67EC}" name="_x0009_מדד ייחוס" dataDxfId="203"/>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8B8A3C1-30EE-4FA1-BFAA-F9B5EDC1CD42}" name="TitleRegion1.b22.k33.3" displayName="TitleRegion1.b22.k33.3" ref="B22:K33" totalsRowShown="0" headerRowBorderDxfId="201" tableBorderDxfId="202" totalsRowBorderDxfId="200">
  <autoFilter ref="B22:K33" xr:uid="{C6C92A41-796E-40BC-AFD9-A3337704B7C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1AE2AB6-3716-43FB-B9B2-B0BFFC1F35F1}" name="אפיק השקעה" dataDxfId="199"/>
    <tableColumn id="2" xr3:uid="{7AC3AA89-F49D-45E7-8DA2-14550BA504A0}" name="אלפא מור תגמולים " dataDxfId="198" dataCellStyle="Percent"/>
    <tableColumn id="3" xr3:uid="{058920A7-2E43-44C3-AD0C-B63CA1F4CB33}" name="מור קרן השתלמות " dataDxfId="197" dataCellStyle="Percent"/>
    <tableColumn id="4" xr3:uid="{92917B8A-527B-481B-B032-0CB50CBA8FDC}" name="מור גמל להשקעה " dataDxfId="196" dataCellStyle="Percent"/>
    <tableColumn id="5" xr3:uid="{B1085E64-6497-4C75-9408-A8B8A94FD534}" name="_x0009_שיעור חשיפה צפוי לשנת 2024" dataDxfId="195" dataCellStyle="Percent"/>
    <tableColumn id="6" xr3:uid="{D12B636A-235A-4C7E-B9F2-3530ED7CC35E}" name="שיעור החשיפה צפוי 16.07.24" dataDxfId="194" dataCellStyle="Percent"/>
    <tableColumn id="7" xr3:uid="{B755DA96-7C2A-4EBE-A7D6-02BDDB55B4B3}" name="_x0009_טווח סטייה" dataDxfId="193"/>
    <tableColumn id="8" xr3:uid="{50B9A539-3640-4091-A9AA-0F9E8EB11988}" name="_x0009_גבולות שיעור החשיפה הצפויה" dataDxfId="192"/>
    <tableColumn id="9" xr3:uid="{FDE54EF6-2A60-4810-9FC1-371A4181E59D}" name="ריק במקור" dataDxfId="191"/>
    <tableColumn id="10" xr3:uid="{DE673CC7-AD6B-4C45-87F9-BC451CF30823}" name="_x0009_מדד ייחוס" dataDxfId="190"/>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95D95ED-B5CE-4C35-8D09-12FEB074A6A6}" name="TitleRegion1.b39.k50.4" displayName="TitleRegion1.b39.k50.4" ref="B39:K50" totalsRowShown="0" headerRowBorderDxfId="188" tableBorderDxfId="189" totalsRowBorderDxfId="187">
  <autoFilter ref="B39:K50" xr:uid="{D1FA39C1-F60A-431D-8824-ED4818A3367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9B302BC-3741-4FD8-A157-CC2D4115268A}" name="אפיק השקעה" dataDxfId="186"/>
    <tableColumn id="2" xr3:uid="{D6EEA4B6-6AAE-499E-AB52-DFBF41A660C6}" name="ריק במקור" dataDxfId="185" dataCellStyle="Percent"/>
    <tableColumn id="3" xr3:uid="{2087C243-9CCB-4400-B6C6-D39537910087}" name="מור השתלמות" dataDxfId="184" dataCellStyle="Percent"/>
    <tableColumn id="4" xr3:uid="{6A0256C2-5894-4BB0-8C0B-5EB43718C164}" name="מור קופת גמל להשקעה" dataDxfId="183" dataCellStyle="Percent"/>
    <tableColumn id="5" xr3:uid="{AE5EA648-AC2A-4CC1-B8DA-89E7FF002819}" name="_x0009_שיעור חשיפה צפוי לשנת 2024" dataDxfId="182" dataCellStyle="Percent"/>
    <tableColumn id="6" xr3:uid="{CFB39D85-6D7F-4187-9241-B5E522741002}" name="שיעור החשיפה צפוי 01.07.24" dataDxfId="181" dataCellStyle="Percent"/>
    <tableColumn id="7" xr3:uid="{9623B08C-2DDC-4A9D-A0F8-A5CB4F43883A}" name="_x0009_טווח סטייה" dataDxfId="180"/>
    <tableColumn id="8" xr3:uid="{3309AF2B-9B55-4C67-B4A5-1CF94629944B}" name="_x0009_גבולות שיעור החשיפה הצפויה" dataDxfId="179"/>
    <tableColumn id="9" xr3:uid="{6D55DE3B-B2D3-41B5-90BC-CB16CDB2FBBF}" name="ריק במקור2" dataDxfId="178"/>
    <tableColumn id="10" xr3:uid="{E9788737-D23E-4012-82D7-D1DC2AD4EA46}" name="_x0009_מדד ייחוס" dataDxfId="177"/>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28DE580-759B-4D83-BFA8-9FE84DA20EBB}" name="TitleRegion1.b56.k62.5" displayName="TitleRegion1.b56.k62.5" ref="B56:K62" totalsRowShown="0" headerRowBorderDxfId="175" tableBorderDxfId="176" totalsRowBorderDxfId="174">
  <autoFilter ref="B56:K62" xr:uid="{1F2F3FC6-5F96-47CD-BC48-69537E4BF94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969E76F-1900-4EDF-9858-19E5EA46ACD4}" name="אפיק השקעה" dataDxfId="173"/>
    <tableColumn id="2" xr3:uid="{F500D473-C8F1-415F-AE5D-2457B4DC6DF4}" name="אלפא מור תגמולים" dataDxfId="172" dataCellStyle="Percent"/>
    <tableColumn id="3" xr3:uid="{B2BAE8D7-9C91-49D6-87A7-840AB9061726}" name="מור השתלמות" dataDxfId="171" dataCellStyle="Percent"/>
    <tableColumn id="4" xr3:uid="{D00EA864-098B-4A03-AF07-A23E827C4203}" name="מור קופת גמל להשקעה " dataDxfId="170" dataCellStyle="Percent"/>
    <tableColumn id="5" xr3:uid="{53CE3010-0E43-43F1-833F-300A6CBFBD83}" name="_x0009_שיעור חשיפה צפוי לשנת 2024" dataDxfId="169" dataCellStyle="Percent"/>
    <tableColumn id="6" xr3:uid="{E00F6679-1E28-4205-AF79-E2994A443C78}" name="שיעור החשיפה צפוי 16.07.24" dataDxfId="168" dataCellStyle="Percent"/>
    <tableColumn id="7" xr3:uid="{B57FA25C-9113-4743-BCC2-397139B5605B}" name="_x0009_טווח סטייה" dataDxfId="167"/>
    <tableColumn id="8" xr3:uid="{46A78297-95DF-466D-ADB8-063CD20257E5}" name="_x0009_גבולות שיעור החשיפה הצפויה" dataDxfId="166"/>
    <tableColumn id="9" xr3:uid="{72A89810-CA8E-42F1-8CB5-955CE9D57F0D}" name="ריק במקור" dataDxfId="165"/>
    <tableColumn id="10" xr3:uid="{1A7D4EC2-5776-4399-9BA7-849DAD2C088F}" name="_x0009_מדד ייחוס" dataDxfId="164"/>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2864D2-E03C-420B-BE10-F553CD451CBE}" name="TitleRegion1.b67.k73.6" displayName="TitleRegion1.b67.k73.6" ref="B67:K73" totalsRowShown="0" headerRowBorderDxfId="162" tableBorderDxfId="163" totalsRowBorderDxfId="161">
  <autoFilter ref="B67:K73" xr:uid="{053827E4-9E51-497F-9FAE-D65A97C867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322AF07-59C9-4B69-BE9E-7406AF5DBF70}" name="אפיק השקעה" dataDxfId="160"/>
    <tableColumn id="2" xr3:uid="{BA6F81D6-8CE8-47B1-B2BD-27416A2B0D4C}" name="אלפא מור תגמולים" dataDxfId="159" dataCellStyle="Percent"/>
    <tableColumn id="3" xr3:uid="{E1DA05E5-ABD0-4A51-8FFA-127759C5A499}" name="מור השתלמות" dataDxfId="158" dataCellStyle="Percent"/>
    <tableColumn id="4" xr3:uid="{59CAD7D0-E5A3-4FAF-8426-C08D3F4140D7}" name="ריק במקור" dataDxfId="157" dataCellStyle="Percent"/>
    <tableColumn id="5" xr3:uid="{83A5C767-F974-4D5C-AC0D-B349F0DA8975}" name="_x0009_שיעור חשיפה צפוי לשנת 2024" dataDxfId="156" dataCellStyle="Percent"/>
    <tableColumn id="6" xr3:uid="{3614C89C-1D70-4316-A369-A02769783E5B}" name="שיעור החשיפה צפוי 01.07.24" dataDxfId="155" dataCellStyle="Percent"/>
    <tableColumn id="7" xr3:uid="{D7C467B6-1C2F-413D-9809-DAD8DB0DF7F0}" name="_x0009_טווח סטייה" dataDxfId="154"/>
    <tableColumn id="8" xr3:uid="{825CE151-4B53-4345-86E4-B56F8E6B5008}" name="_x0009_גבולות שיעור החשיפה הצפויה" dataDxfId="153"/>
    <tableColumn id="9" xr3:uid="{536A966D-093E-4AE3-B1D5-4F00187E0B4F}" name="ריק במקור2" dataDxfId="152"/>
    <tableColumn id="10" xr3:uid="{83D014A8-3F4A-482E-BFC4-6ABD4AFFE618}" name="_x0009_מדד ייחוס" dataDxfId="151"/>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B5" sqref="B5"/>
    </sheetView>
  </sheetViews>
  <sheetFormatPr defaultColWidth="9" defaultRowHeight="14.25" x14ac:dyDescent="0.2"/>
  <cols>
    <col min="1" max="1" width="10.75" style="2" bestFit="1" customWidth="1"/>
    <col min="2" max="2" width="68" style="2" customWidth="1"/>
    <col min="3" max="16384" width="9" style="2"/>
  </cols>
  <sheetData>
    <row r="3" spans="1:2" x14ac:dyDescent="0.2">
      <c r="A3" s="25" t="s">
        <v>103</v>
      </c>
    </row>
    <row r="7" spans="1:2" x14ac:dyDescent="0.2">
      <c r="A7" s="199" t="s">
        <v>17</v>
      </c>
      <c r="B7" s="199"/>
    </row>
    <row r="8" spans="1:2" x14ac:dyDescent="0.2">
      <c r="A8" s="22"/>
      <c r="B8" s="22"/>
    </row>
    <row r="9" spans="1:2" x14ac:dyDescent="0.2">
      <c r="A9" s="200" t="s">
        <v>16</v>
      </c>
      <c r="B9" s="200"/>
    </row>
    <row r="10" spans="1:2" x14ac:dyDescent="0.2">
      <c r="A10" s="22"/>
      <c r="B10" s="22"/>
    </row>
    <row r="11" spans="1:2" x14ac:dyDescent="0.2">
      <c r="A11" s="199" t="s">
        <v>18</v>
      </c>
      <c r="B11" s="199"/>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01" t="s">
        <v>94</v>
      </c>
      <c r="B3" s="201"/>
      <c r="C3" s="201"/>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02" t="s">
        <v>55</v>
      </c>
      <c r="B20" s="202"/>
      <c r="C20" s="202"/>
      <c r="D20" s="202"/>
    </row>
    <row r="21" spans="1:13" ht="14.25" customHeight="1" x14ac:dyDescent="0.2">
      <c r="A21" s="203" t="s">
        <v>56</v>
      </c>
      <c r="B21" s="203"/>
      <c r="C21" s="203"/>
      <c r="D21" s="203"/>
    </row>
    <row r="22" spans="1:13" x14ac:dyDescent="0.2">
      <c r="A22" s="203"/>
      <c r="B22" s="203"/>
      <c r="C22" s="203"/>
      <c r="D22" s="203"/>
    </row>
    <row r="23" spans="1:13" x14ac:dyDescent="0.2">
      <c r="A23" s="203"/>
      <c r="B23" s="203"/>
      <c r="C23" s="203"/>
      <c r="D23" s="203"/>
    </row>
    <row r="24" spans="1:13" x14ac:dyDescent="0.2">
      <c r="A24" s="203"/>
      <c r="B24" s="203"/>
      <c r="C24" s="203"/>
      <c r="D24" s="203"/>
    </row>
    <row r="25" spans="1:13" x14ac:dyDescent="0.2">
      <c r="A25" s="203"/>
      <c r="B25" s="203"/>
      <c r="C25" s="203"/>
      <c r="D25" s="203"/>
    </row>
    <row r="26" spans="1:13" x14ac:dyDescent="0.2">
      <c r="A26" s="203"/>
      <c r="B26" s="203"/>
      <c r="C26" s="203"/>
      <c r="D26" s="203"/>
    </row>
    <row r="27" spans="1:13" x14ac:dyDescent="0.2">
      <c r="A27" s="203"/>
      <c r="B27" s="203"/>
      <c r="C27" s="203"/>
      <c r="D27" s="203"/>
    </row>
    <row r="28" spans="1:13" x14ac:dyDescent="0.2">
      <c r="A28" s="203"/>
      <c r="B28" s="203"/>
      <c r="C28" s="203"/>
      <c r="D28" s="203"/>
    </row>
    <row r="29" spans="1:13" x14ac:dyDescent="0.2">
      <c r="A29" s="203"/>
      <c r="B29" s="203"/>
      <c r="C29" s="203"/>
      <c r="D29" s="203"/>
    </row>
    <row r="30" spans="1:13" x14ac:dyDescent="0.2">
      <c r="A30" s="203"/>
      <c r="B30" s="203"/>
      <c r="C30" s="203"/>
      <c r="D30" s="203"/>
    </row>
    <row r="31" spans="1:13" x14ac:dyDescent="0.2">
      <c r="A31" s="203"/>
      <c r="B31" s="203"/>
      <c r="C31" s="203"/>
      <c r="D31" s="203"/>
    </row>
    <row r="32" spans="1:13" x14ac:dyDescent="0.2">
      <c r="A32" s="203"/>
      <c r="B32" s="203"/>
      <c r="C32" s="203"/>
      <c r="D32" s="203"/>
    </row>
    <row r="33" spans="1:4" x14ac:dyDescent="0.2">
      <c r="A33" s="203"/>
      <c r="B33" s="203"/>
      <c r="C33" s="203"/>
      <c r="D33" s="203"/>
    </row>
    <row r="34" spans="1:4" x14ac:dyDescent="0.2">
      <c r="A34" s="203"/>
      <c r="B34" s="203"/>
      <c r="C34" s="203"/>
      <c r="D34" s="203"/>
    </row>
    <row r="35" spans="1:4" x14ac:dyDescent="0.2">
      <c r="A35" s="203"/>
      <c r="B35" s="203"/>
      <c r="C35" s="203"/>
      <c r="D35" s="203"/>
    </row>
    <row r="36" spans="1:4" x14ac:dyDescent="0.2">
      <c r="A36" s="203"/>
      <c r="B36" s="203"/>
      <c r="C36" s="203"/>
      <c r="D36" s="203"/>
    </row>
    <row r="37" spans="1:4" x14ac:dyDescent="0.2">
      <c r="A37" s="203"/>
      <c r="B37" s="203"/>
      <c r="C37" s="203"/>
      <c r="D37" s="203"/>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09" t="s">
        <v>156</v>
      </c>
      <c r="B3" s="209"/>
      <c r="C3" s="209"/>
      <c r="D3" s="209"/>
      <c r="E3" s="209"/>
      <c r="F3" s="209"/>
      <c r="G3" s="209"/>
      <c r="H3" s="209"/>
      <c r="I3" s="180"/>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41" t="s">
        <v>2</v>
      </c>
      <c r="B8" s="189" t="s">
        <v>93</v>
      </c>
      <c r="C8" s="189" t="s">
        <v>154</v>
      </c>
      <c r="D8" s="242" t="s">
        <v>229</v>
      </c>
      <c r="E8" s="242" t="s">
        <v>157</v>
      </c>
      <c r="F8" s="242" t="s">
        <v>228</v>
      </c>
      <c r="G8" s="189" t="s">
        <v>3</v>
      </c>
      <c r="H8" s="189" t="s">
        <v>86</v>
      </c>
      <c r="I8" s="239" t="s">
        <v>4</v>
      </c>
    </row>
    <row r="9" spans="1:17" ht="30.75" customHeight="1" x14ac:dyDescent="0.2">
      <c r="A9" s="234" t="s">
        <v>5</v>
      </c>
      <c r="B9" s="192">
        <v>0.28000000000000003</v>
      </c>
      <c r="C9" s="194">
        <v>0.3</v>
      </c>
      <c r="D9" s="194">
        <v>0.2382</v>
      </c>
      <c r="E9" s="194">
        <v>0.25</v>
      </c>
      <c r="F9" s="194">
        <v>0.25</v>
      </c>
      <c r="G9" s="54" t="s">
        <v>6</v>
      </c>
      <c r="H9" s="56" t="s">
        <v>153</v>
      </c>
      <c r="I9" s="237" t="s">
        <v>73</v>
      </c>
    </row>
    <row r="10" spans="1:17" ht="28.5" customHeight="1" x14ac:dyDescent="0.2">
      <c r="A10" s="234" t="s">
        <v>7</v>
      </c>
      <c r="B10" s="95">
        <v>0.2</v>
      </c>
      <c r="C10" s="194">
        <v>0.2</v>
      </c>
      <c r="D10" s="194">
        <v>0.18659999999999999</v>
      </c>
      <c r="E10" s="194">
        <v>0.2</v>
      </c>
      <c r="F10" s="194">
        <v>0.2</v>
      </c>
      <c r="G10" s="54" t="s">
        <v>8</v>
      </c>
      <c r="H10" s="56" t="s">
        <v>15</v>
      </c>
      <c r="I10" s="237" t="s">
        <v>74</v>
      </c>
      <c r="N10" s="8"/>
      <c r="O10" s="9"/>
      <c r="Q10" s="9"/>
    </row>
    <row r="11" spans="1:17" ht="33" customHeight="1" x14ac:dyDescent="0.2">
      <c r="A11" s="234" t="s">
        <v>9</v>
      </c>
      <c r="B11" s="192">
        <v>0.56999999999999995</v>
      </c>
      <c r="C11" s="190">
        <v>0.56999999999999995</v>
      </c>
      <c r="D11" s="193">
        <v>0.62090000000000001</v>
      </c>
      <c r="E11" s="190">
        <v>0.59499999999999997</v>
      </c>
      <c r="F11" s="190">
        <v>0.59499999999999997</v>
      </c>
      <c r="G11" s="188" t="s">
        <v>8</v>
      </c>
      <c r="H11" s="187" t="s">
        <v>90</v>
      </c>
      <c r="I11" s="238" t="s">
        <v>75</v>
      </c>
    </row>
    <row r="12" spans="1:17" ht="30.75" customHeight="1" x14ac:dyDescent="0.2">
      <c r="A12" s="234" t="s">
        <v>60</v>
      </c>
      <c r="B12" s="247" t="s">
        <v>203</v>
      </c>
      <c r="C12" s="248" t="s">
        <v>203</v>
      </c>
      <c r="D12" s="249" t="s">
        <v>203</v>
      </c>
      <c r="E12" s="248" t="s">
        <v>203</v>
      </c>
      <c r="F12" s="248" t="s">
        <v>203</v>
      </c>
      <c r="G12" s="250" t="s">
        <v>203</v>
      </c>
      <c r="H12" s="248" t="s">
        <v>203</v>
      </c>
      <c r="I12" s="251" t="s">
        <v>203</v>
      </c>
      <c r="L12" s="41"/>
      <c r="O12" s="9"/>
      <c r="P12" s="9"/>
      <c r="Q12" s="9"/>
    </row>
    <row r="13" spans="1:17" ht="36" customHeight="1" x14ac:dyDescent="0.2">
      <c r="A13" s="235" t="s">
        <v>67</v>
      </c>
      <c r="B13" s="88">
        <v>0.05</v>
      </c>
      <c r="C13" s="194">
        <v>0.05</v>
      </c>
      <c r="D13" s="194">
        <v>9.2600000000000002E-2</v>
      </c>
      <c r="E13" s="194">
        <v>0.05</v>
      </c>
      <c r="F13" s="194">
        <v>0.05</v>
      </c>
      <c r="G13" s="57" t="s">
        <v>6</v>
      </c>
      <c r="H13" s="55" t="s">
        <v>72</v>
      </c>
      <c r="I13" s="237" t="s">
        <v>76</v>
      </c>
      <c r="L13" s="41"/>
      <c r="O13" s="9"/>
      <c r="P13" s="9"/>
      <c r="Q13" s="9"/>
    </row>
    <row r="14" spans="1:17" ht="29.25" customHeight="1" x14ac:dyDescent="0.2">
      <c r="A14" s="235" t="s">
        <v>68</v>
      </c>
      <c r="B14" s="60">
        <v>7.0000000000000007E-2</v>
      </c>
      <c r="C14" s="194">
        <v>7.0000000000000007E-2</v>
      </c>
      <c r="D14" s="194">
        <v>4.3659999999999997E-2</v>
      </c>
      <c r="E14" s="194">
        <v>7.0000000000000007E-2</v>
      </c>
      <c r="F14" s="194">
        <v>7.0000000000000007E-2</v>
      </c>
      <c r="G14" s="57" t="s">
        <v>6</v>
      </c>
      <c r="H14" s="55" t="s">
        <v>106</v>
      </c>
      <c r="I14" s="237" t="s">
        <v>77</v>
      </c>
      <c r="O14" s="9"/>
      <c r="P14" s="9"/>
      <c r="Q14" s="9"/>
    </row>
    <row r="15" spans="1:17" ht="27.75" customHeight="1" x14ac:dyDescent="0.2">
      <c r="A15" s="235" t="s">
        <v>69</v>
      </c>
      <c r="B15" s="88">
        <v>0.05</v>
      </c>
      <c r="C15" s="194">
        <v>0.05</v>
      </c>
      <c r="D15" s="194">
        <v>6.7999999999999996E-3</v>
      </c>
      <c r="E15" s="194">
        <v>0.05</v>
      </c>
      <c r="F15" s="194">
        <v>0.05</v>
      </c>
      <c r="G15" s="57" t="s">
        <v>6</v>
      </c>
      <c r="H15" s="55" t="s">
        <v>72</v>
      </c>
      <c r="I15" s="237" t="s">
        <v>78</v>
      </c>
      <c r="O15" s="9"/>
      <c r="P15" s="9"/>
      <c r="Q15" s="9"/>
    </row>
    <row r="16" spans="1:17" ht="23.25" customHeight="1" x14ac:dyDescent="0.2">
      <c r="A16" s="235" t="s">
        <v>107</v>
      </c>
      <c r="B16" s="88">
        <v>0.05</v>
      </c>
      <c r="C16" s="194">
        <v>0.05</v>
      </c>
      <c r="D16" s="194">
        <v>2.1299999999999999E-2</v>
      </c>
      <c r="E16" s="194">
        <v>0.05</v>
      </c>
      <c r="F16" s="194">
        <v>0.05</v>
      </c>
      <c r="G16" s="57" t="s">
        <v>6</v>
      </c>
      <c r="H16" s="55" t="s">
        <v>72</v>
      </c>
      <c r="I16" s="237" t="s">
        <v>78</v>
      </c>
    </row>
    <row r="17" spans="1:17" ht="21.75" customHeight="1" x14ac:dyDescent="0.2">
      <c r="A17" s="235" t="s">
        <v>70</v>
      </c>
      <c r="B17" s="88">
        <v>0.15</v>
      </c>
      <c r="C17" s="194">
        <v>0.13500000000000001</v>
      </c>
      <c r="D17" s="194">
        <v>0.192</v>
      </c>
      <c r="E17" s="194">
        <v>0.15</v>
      </c>
      <c r="F17" s="194">
        <v>0.15</v>
      </c>
      <c r="G17" s="54" t="s">
        <v>6</v>
      </c>
      <c r="H17" s="55" t="s">
        <v>126</v>
      </c>
      <c r="I17" s="240" t="s">
        <v>78</v>
      </c>
    </row>
    <row r="18" spans="1:17" ht="22.5" customHeight="1" x14ac:dyDescent="0.2">
      <c r="A18" s="235" t="s">
        <v>71</v>
      </c>
      <c r="B18" s="88">
        <v>0.05</v>
      </c>
      <c r="C18" s="194">
        <v>0.05</v>
      </c>
      <c r="D18" s="194">
        <v>4.5600000000000002E-2</v>
      </c>
      <c r="E18" s="194">
        <v>0.05</v>
      </c>
      <c r="F18" s="194">
        <v>0.05</v>
      </c>
      <c r="G18" s="54" t="s">
        <v>6</v>
      </c>
      <c r="H18" s="58" t="s">
        <v>72</v>
      </c>
      <c r="I18" s="252" t="s">
        <v>203</v>
      </c>
      <c r="P18" s="10"/>
      <c r="Q18" s="9"/>
    </row>
    <row r="19" spans="1:17" ht="21" customHeight="1" x14ac:dyDescent="0.2">
      <c r="A19" s="236" t="s">
        <v>10</v>
      </c>
      <c r="B19" s="88">
        <f>SUM(B9:B18)</f>
        <v>1.4700000000000002</v>
      </c>
      <c r="C19" s="77">
        <f>SUM(C9:C18)</f>
        <v>1.4750000000000001</v>
      </c>
      <c r="D19" s="77">
        <f>SUM(D9:D18)</f>
        <v>1.4476600000000002</v>
      </c>
      <c r="E19" s="77">
        <f>SUM(E9:E18)</f>
        <v>1.4650000000000001</v>
      </c>
      <c r="F19" s="77">
        <f>SUM(F9:F18)</f>
        <v>1.4650000000000001</v>
      </c>
      <c r="G19" s="253" t="s">
        <v>203</v>
      </c>
      <c r="H19" s="253" t="s">
        <v>203</v>
      </c>
      <c r="I19" s="254" t="s">
        <v>203</v>
      </c>
    </row>
    <row r="20" spans="1:17" ht="21" customHeight="1" x14ac:dyDescent="0.2">
      <c r="A20" s="243" t="s">
        <v>11</v>
      </c>
      <c r="B20" s="244">
        <v>0.2</v>
      </c>
      <c r="C20" s="245">
        <v>0.22</v>
      </c>
      <c r="D20" s="245">
        <v>0.2722</v>
      </c>
      <c r="E20" s="245">
        <v>0.22</v>
      </c>
      <c r="F20" s="245">
        <v>0.22</v>
      </c>
      <c r="G20" s="188" t="s">
        <v>8</v>
      </c>
      <c r="H20" s="246" t="s">
        <v>123</v>
      </c>
      <c r="I20" s="238" t="s">
        <v>79</v>
      </c>
    </row>
    <row r="21" spans="1:17" ht="28.5" hidden="1" x14ac:dyDescent="0.2">
      <c r="A21" s="53" t="s">
        <v>112</v>
      </c>
      <c r="B21" s="207">
        <v>2.8E-3</v>
      </c>
      <c r="C21" s="208"/>
      <c r="D21" s="208"/>
      <c r="E21" s="208"/>
      <c r="F21" s="208"/>
      <c r="G21" s="208"/>
      <c r="H21" s="208"/>
    </row>
    <row r="22" spans="1:17" ht="28.5" hidden="1" x14ac:dyDescent="0.2">
      <c r="A22" s="53" t="s">
        <v>187</v>
      </c>
      <c r="B22" s="143"/>
      <c r="C22" s="144"/>
      <c r="D22" s="143">
        <v>2.3999999999999998E-3</v>
      </c>
      <c r="E22" s="144"/>
      <c r="F22" s="143">
        <f>D22</f>
        <v>2.3999999999999998E-3</v>
      </c>
      <c r="G22" s="144"/>
      <c r="H22" s="144"/>
    </row>
    <row r="23" spans="1:17" x14ac:dyDescent="0.2">
      <c r="G23" s="34"/>
    </row>
    <row r="24" spans="1:17" x14ac:dyDescent="0.2">
      <c r="A24" s="11" t="s">
        <v>12</v>
      </c>
      <c r="B24" s="11"/>
      <c r="C24" s="47"/>
      <c r="D24" s="47"/>
      <c r="E24" s="12"/>
      <c r="F24" s="185" t="s">
        <v>92</v>
      </c>
      <c r="G24" s="35"/>
      <c r="H24" s="36"/>
    </row>
    <row r="25" spans="1:17" x14ac:dyDescent="0.2">
      <c r="C25" s="48"/>
      <c r="F25" s="34"/>
      <c r="G25" s="34"/>
      <c r="H25" s="33"/>
    </row>
    <row r="26" spans="1:17" ht="37.5" customHeight="1" x14ac:dyDescent="0.2">
      <c r="A26" s="241" t="s">
        <v>2</v>
      </c>
      <c r="B26" s="189" t="s">
        <v>93</v>
      </c>
      <c r="C26" s="189" t="s">
        <v>154</v>
      </c>
      <c r="D26" s="242" t="s">
        <v>229</v>
      </c>
      <c r="E26" s="242" t="s">
        <v>157</v>
      </c>
      <c r="F26" s="242" t="s">
        <v>228</v>
      </c>
      <c r="G26" s="189" t="s">
        <v>3</v>
      </c>
      <c r="H26" s="189" t="s">
        <v>86</v>
      </c>
      <c r="I26" s="239" t="s">
        <v>4</v>
      </c>
      <c r="J26" s="109"/>
      <c r="L26" s="40"/>
    </row>
    <row r="27" spans="1:17" ht="23.25" customHeight="1" x14ac:dyDescent="0.2">
      <c r="A27" s="234" t="s">
        <v>5</v>
      </c>
      <c r="B27" s="192">
        <v>0.2</v>
      </c>
      <c r="C27" s="194">
        <v>0.28999999999999998</v>
      </c>
      <c r="D27" s="59">
        <v>0.21790000000000001</v>
      </c>
      <c r="E27" s="194">
        <v>0.24</v>
      </c>
      <c r="F27" s="194">
        <v>0.24</v>
      </c>
      <c r="G27" s="54" t="s">
        <v>6</v>
      </c>
      <c r="H27" s="56" t="s">
        <v>159</v>
      </c>
      <c r="I27" s="237" t="s">
        <v>73</v>
      </c>
      <c r="J27" s="110"/>
      <c r="K27" s="111"/>
      <c r="L27" s="42"/>
    </row>
    <row r="28" spans="1:17" ht="15.75" customHeight="1" x14ac:dyDescent="0.2">
      <c r="A28" s="234" t="s">
        <v>7</v>
      </c>
      <c r="B28" s="192">
        <v>0.21</v>
      </c>
      <c r="C28" s="194">
        <v>0.23</v>
      </c>
      <c r="D28" s="59">
        <v>0.2571</v>
      </c>
      <c r="E28" s="194">
        <v>0.23</v>
      </c>
      <c r="F28" s="194">
        <v>0.23</v>
      </c>
      <c r="G28" s="54" t="s">
        <v>8</v>
      </c>
      <c r="H28" s="56" t="s">
        <v>147</v>
      </c>
      <c r="I28" s="237" t="s">
        <v>74</v>
      </c>
      <c r="L28" s="40"/>
    </row>
    <row r="29" spans="1:17" ht="31.5" customHeight="1" x14ac:dyDescent="0.2">
      <c r="A29" s="234" t="s">
        <v>9</v>
      </c>
      <c r="B29" s="194">
        <v>0.46</v>
      </c>
      <c r="C29" s="194">
        <v>0.46</v>
      </c>
      <c r="D29" s="194">
        <v>0.4698</v>
      </c>
      <c r="E29" s="190">
        <v>0.46</v>
      </c>
      <c r="F29" s="190">
        <v>0.46</v>
      </c>
      <c r="G29" s="188" t="s">
        <v>8</v>
      </c>
      <c r="H29" s="187" t="s">
        <v>91</v>
      </c>
      <c r="I29" s="238" t="s">
        <v>75</v>
      </c>
      <c r="L29" s="40"/>
    </row>
    <row r="30" spans="1:17" ht="73.5" customHeight="1" x14ac:dyDescent="0.2">
      <c r="A30" s="234" t="s">
        <v>60</v>
      </c>
      <c r="B30" s="247" t="s">
        <v>203</v>
      </c>
      <c r="C30" s="247" t="s">
        <v>203</v>
      </c>
      <c r="D30" s="247" t="s">
        <v>203</v>
      </c>
      <c r="E30" s="248" t="s">
        <v>203</v>
      </c>
      <c r="F30" s="248" t="s">
        <v>203</v>
      </c>
      <c r="G30" s="250" t="s">
        <v>203</v>
      </c>
      <c r="H30" s="248" t="s">
        <v>203</v>
      </c>
      <c r="I30" s="251" t="s">
        <v>203</v>
      </c>
      <c r="L30" s="40"/>
    </row>
    <row r="31" spans="1:17" ht="35.25" customHeight="1" x14ac:dyDescent="0.2">
      <c r="A31" s="235" t="s">
        <v>67</v>
      </c>
      <c r="B31" s="88">
        <v>0.05</v>
      </c>
      <c r="C31" s="194">
        <v>0.1</v>
      </c>
      <c r="D31" s="59">
        <v>0.1003</v>
      </c>
      <c r="E31" s="194">
        <v>0.1</v>
      </c>
      <c r="F31" s="194">
        <v>0.1</v>
      </c>
      <c r="G31" s="57" t="s">
        <v>6</v>
      </c>
      <c r="H31" s="55" t="s">
        <v>109</v>
      </c>
      <c r="I31" s="237" t="s">
        <v>76</v>
      </c>
      <c r="L31" s="40"/>
    </row>
    <row r="32" spans="1:17" ht="24" customHeight="1" x14ac:dyDescent="0.2">
      <c r="A32" s="235" t="s">
        <v>68</v>
      </c>
      <c r="B32" s="60">
        <v>7.0000000000000007E-2</v>
      </c>
      <c r="C32" s="194">
        <v>7.0000000000000007E-2</v>
      </c>
      <c r="D32" s="59">
        <v>4.9399999999999999E-2</v>
      </c>
      <c r="E32" s="194">
        <v>7.0000000000000007E-2</v>
      </c>
      <c r="F32" s="194">
        <v>7.0000000000000007E-2</v>
      </c>
      <c r="G32" s="57" t="s">
        <v>6</v>
      </c>
      <c r="H32" s="55" t="s">
        <v>106</v>
      </c>
      <c r="I32" s="237" t="s">
        <v>77</v>
      </c>
      <c r="L32" s="40"/>
    </row>
    <row r="33" spans="1:12" ht="24" customHeight="1" x14ac:dyDescent="0.2">
      <c r="A33" s="235" t="s">
        <v>69</v>
      </c>
      <c r="B33" s="88">
        <v>0.05</v>
      </c>
      <c r="C33" s="194">
        <v>0.05</v>
      </c>
      <c r="D33" s="59">
        <v>3.8800000000000001E-2</v>
      </c>
      <c r="E33" s="194">
        <v>0.05</v>
      </c>
      <c r="F33" s="194">
        <v>0.05</v>
      </c>
      <c r="G33" s="57" t="s">
        <v>6</v>
      </c>
      <c r="H33" s="55" t="s">
        <v>72</v>
      </c>
      <c r="I33" s="237" t="s">
        <v>78</v>
      </c>
      <c r="L33" s="40"/>
    </row>
    <row r="34" spans="1:12" ht="24" customHeight="1" x14ac:dyDescent="0.2">
      <c r="A34" s="235" t="s">
        <v>107</v>
      </c>
      <c r="B34" s="88">
        <v>0.05</v>
      </c>
      <c r="C34" s="194">
        <v>0.05</v>
      </c>
      <c r="D34" s="59">
        <v>2.23E-2</v>
      </c>
      <c r="E34" s="194">
        <v>0.05</v>
      </c>
      <c r="F34" s="194">
        <v>0.05</v>
      </c>
      <c r="G34" s="57" t="s">
        <v>6</v>
      </c>
      <c r="H34" s="55" t="s">
        <v>72</v>
      </c>
      <c r="I34" s="237" t="s">
        <v>78</v>
      </c>
      <c r="L34" s="40"/>
    </row>
    <row r="35" spans="1:12" ht="21" customHeight="1" x14ac:dyDescent="0.2">
      <c r="A35" s="235" t="s">
        <v>70</v>
      </c>
      <c r="B35" s="88">
        <v>0.15</v>
      </c>
      <c r="C35" s="194">
        <v>0.13500000000000001</v>
      </c>
      <c r="D35" s="59">
        <v>0.14990000000000001</v>
      </c>
      <c r="E35" s="194">
        <v>0.15</v>
      </c>
      <c r="F35" s="194">
        <v>0.15</v>
      </c>
      <c r="G35" s="54" t="s">
        <v>6</v>
      </c>
      <c r="H35" s="55" t="s">
        <v>126</v>
      </c>
      <c r="I35" s="240" t="s">
        <v>78</v>
      </c>
      <c r="L35" s="40"/>
    </row>
    <row r="36" spans="1:12" ht="21" customHeight="1" x14ac:dyDescent="0.2">
      <c r="A36" s="235" t="s">
        <v>71</v>
      </c>
      <c r="B36" s="88">
        <v>0.05</v>
      </c>
      <c r="C36" s="194">
        <v>0.05</v>
      </c>
      <c r="D36" s="59">
        <v>5.6000000000000001E-2</v>
      </c>
      <c r="E36" s="194">
        <v>0.05</v>
      </c>
      <c r="F36" s="194">
        <v>0.05</v>
      </c>
      <c r="G36" s="54" t="s">
        <v>6</v>
      </c>
      <c r="H36" s="58" t="s">
        <v>72</v>
      </c>
      <c r="I36" s="252" t="s">
        <v>203</v>
      </c>
      <c r="L36" s="40"/>
    </row>
    <row r="37" spans="1:12" ht="22.5" customHeight="1" x14ac:dyDescent="0.2">
      <c r="A37" s="236" t="s">
        <v>10</v>
      </c>
      <c r="B37" s="88">
        <f>SUM(B27:B36)</f>
        <v>1.2900000000000003</v>
      </c>
      <c r="C37" s="77">
        <f>SUM(C27:C36)</f>
        <v>1.4350000000000003</v>
      </c>
      <c r="D37" s="77">
        <f>SUM(D27:D36)</f>
        <v>1.3614999999999999</v>
      </c>
      <c r="E37" s="77">
        <f>SUM(E27:E36)</f>
        <v>1.4000000000000001</v>
      </c>
      <c r="F37" s="77">
        <f>SUM(F27:F36)</f>
        <v>1.4000000000000001</v>
      </c>
      <c r="G37" s="253" t="s">
        <v>203</v>
      </c>
      <c r="H37" s="253" t="s">
        <v>203</v>
      </c>
      <c r="I37" s="254" t="s">
        <v>203</v>
      </c>
    </row>
    <row r="38" spans="1:12" x14ac:dyDescent="0.2">
      <c r="A38" s="243" t="s">
        <v>11</v>
      </c>
      <c r="B38" s="244">
        <v>0.2</v>
      </c>
      <c r="C38" s="245">
        <v>0.22</v>
      </c>
      <c r="D38" s="245">
        <v>0.26700000000000002</v>
      </c>
      <c r="E38" s="245">
        <v>0.22</v>
      </c>
      <c r="F38" s="245">
        <v>0.22</v>
      </c>
      <c r="G38" s="188" t="s">
        <v>8</v>
      </c>
      <c r="H38" s="246" t="s">
        <v>123</v>
      </c>
      <c r="I38" s="238" t="s">
        <v>79</v>
      </c>
    </row>
    <row r="39" spans="1:12" ht="28.5" hidden="1" x14ac:dyDescent="0.2">
      <c r="A39" s="53" t="s">
        <v>112</v>
      </c>
      <c r="B39" s="207" t="s">
        <v>114</v>
      </c>
      <c r="C39" s="208"/>
      <c r="D39" s="208"/>
      <c r="E39" s="208"/>
      <c r="F39" s="208"/>
      <c r="G39" s="208"/>
      <c r="H39" s="208"/>
      <c r="I39" s="181"/>
    </row>
    <row r="40" spans="1:12" ht="28.5" hidden="1" x14ac:dyDescent="0.2">
      <c r="A40" s="53" t="s">
        <v>187</v>
      </c>
      <c r="B40" s="143"/>
      <c r="C40" s="144"/>
      <c r="D40" s="144" t="s">
        <v>188</v>
      </c>
      <c r="E40" s="144"/>
      <c r="F40" s="143" t="str">
        <f>D40</f>
        <v>12533 - 0.24%</v>
      </c>
      <c r="G40" s="144"/>
      <c r="H40" s="144"/>
      <c r="I40" s="181"/>
    </row>
    <row r="41" spans="1:12" hidden="1" x14ac:dyDescent="0.2">
      <c r="A41" s="32"/>
      <c r="B41" s="62"/>
      <c r="C41" s="31"/>
      <c r="D41" s="31" t="s">
        <v>189</v>
      </c>
      <c r="E41" s="31"/>
      <c r="F41" s="143" t="str">
        <f>D41</f>
        <v>12535 - 0.23%</v>
      </c>
      <c r="G41" s="31"/>
      <c r="H41" s="31"/>
      <c r="I41" s="181"/>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41" t="s">
        <v>2</v>
      </c>
      <c r="B45" s="189" t="s">
        <v>93</v>
      </c>
      <c r="C45" s="189" t="s">
        <v>155</v>
      </c>
      <c r="D45" s="242" t="s">
        <v>229</v>
      </c>
      <c r="E45" s="242" t="s">
        <v>157</v>
      </c>
      <c r="F45" s="242" t="s">
        <v>228</v>
      </c>
      <c r="G45" s="189" t="s">
        <v>3</v>
      </c>
      <c r="H45" s="189" t="s">
        <v>86</v>
      </c>
      <c r="I45" s="239" t="s">
        <v>4</v>
      </c>
    </row>
    <row r="46" spans="1:12" ht="27.75" customHeight="1" x14ac:dyDescent="0.2">
      <c r="A46" s="234" t="s">
        <v>5</v>
      </c>
      <c r="B46" s="192">
        <v>0.23</v>
      </c>
      <c r="C46" s="194">
        <v>0.25</v>
      </c>
      <c r="D46" s="59">
        <v>0.25290000000000001</v>
      </c>
      <c r="E46" s="194">
        <v>0.25</v>
      </c>
      <c r="F46" s="194">
        <v>0.25</v>
      </c>
      <c r="G46" s="54" t="s">
        <v>6</v>
      </c>
      <c r="H46" s="56" t="s">
        <v>153</v>
      </c>
      <c r="I46" s="237" t="s">
        <v>73</v>
      </c>
    </row>
    <row r="47" spans="1:12" ht="15.75" customHeight="1" x14ac:dyDescent="0.2">
      <c r="A47" s="234" t="s">
        <v>7</v>
      </c>
      <c r="B47" s="88">
        <v>0.25</v>
      </c>
      <c r="C47" s="194">
        <v>0.27</v>
      </c>
      <c r="D47" s="59">
        <v>0.31240000000000001</v>
      </c>
      <c r="E47" s="194">
        <v>0.27</v>
      </c>
      <c r="F47" s="194">
        <v>0.28000000000000003</v>
      </c>
      <c r="G47" s="54" t="s">
        <v>8</v>
      </c>
      <c r="H47" s="56" t="s">
        <v>191</v>
      </c>
      <c r="I47" s="237" t="s">
        <v>74</v>
      </c>
    </row>
    <row r="48" spans="1:12" ht="34.5" customHeight="1" x14ac:dyDescent="0.2">
      <c r="A48" s="234" t="s">
        <v>9</v>
      </c>
      <c r="B48" s="192">
        <v>0.24</v>
      </c>
      <c r="C48" s="190">
        <v>0.24</v>
      </c>
      <c r="D48" s="190">
        <v>0.25119999999999998</v>
      </c>
      <c r="E48" s="190">
        <v>0.24</v>
      </c>
      <c r="F48" s="190">
        <v>0.24</v>
      </c>
      <c r="G48" s="188" t="s">
        <v>8</v>
      </c>
      <c r="H48" s="187" t="s">
        <v>83</v>
      </c>
      <c r="I48" s="238" t="s">
        <v>75</v>
      </c>
    </row>
    <row r="49" spans="1:9" ht="32.25" customHeight="1" x14ac:dyDescent="0.2">
      <c r="A49" s="234" t="s">
        <v>60</v>
      </c>
      <c r="B49" s="247" t="s">
        <v>203</v>
      </c>
      <c r="C49" s="248" t="s">
        <v>203</v>
      </c>
      <c r="D49" s="248" t="s">
        <v>203</v>
      </c>
      <c r="E49" s="248" t="s">
        <v>203</v>
      </c>
      <c r="F49" s="248" t="s">
        <v>203</v>
      </c>
      <c r="G49" s="250" t="s">
        <v>203</v>
      </c>
      <c r="H49" s="248" t="s">
        <v>203</v>
      </c>
      <c r="I49" s="251" t="s">
        <v>203</v>
      </c>
    </row>
    <row r="50" spans="1:9" ht="51.6" customHeight="1" x14ac:dyDescent="0.2">
      <c r="A50" s="235" t="s">
        <v>67</v>
      </c>
      <c r="B50" s="88">
        <v>0.05</v>
      </c>
      <c r="C50" s="194">
        <v>0.1</v>
      </c>
      <c r="D50" s="59">
        <v>8.3799999999999999E-2</v>
      </c>
      <c r="E50" s="194">
        <v>0.1</v>
      </c>
      <c r="F50" s="194">
        <v>0.1</v>
      </c>
      <c r="G50" s="57" t="s">
        <v>6</v>
      </c>
      <c r="H50" s="55" t="s">
        <v>109</v>
      </c>
      <c r="I50" s="237" t="s">
        <v>76</v>
      </c>
    </row>
    <row r="51" spans="1:9" ht="21" customHeight="1" x14ac:dyDescent="0.2">
      <c r="A51" s="235" t="s">
        <v>68</v>
      </c>
      <c r="B51" s="60">
        <v>7.0000000000000007E-2</v>
      </c>
      <c r="C51" s="194">
        <v>7.0000000000000007E-2</v>
      </c>
      <c r="D51" s="59">
        <v>5.21E-2</v>
      </c>
      <c r="E51" s="194">
        <v>7.0000000000000007E-2</v>
      </c>
      <c r="F51" s="194">
        <v>7.0000000000000007E-2</v>
      </c>
      <c r="G51" s="57" t="s">
        <v>6</v>
      </c>
      <c r="H51" s="55" t="s">
        <v>106</v>
      </c>
      <c r="I51" s="237" t="s">
        <v>77</v>
      </c>
    </row>
    <row r="52" spans="1:9" ht="21.75" customHeight="1" x14ac:dyDescent="0.2">
      <c r="A52" s="235" t="s">
        <v>69</v>
      </c>
      <c r="B52" s="88">
        <v>0.05</v>
      </c>
      <c r="C52" s="194">
        <v>0.05</v>
      </c>
      <c r="D52" s="59">
        <v>3.3999999999999998E-3</v>
      </c>
      <c r="E52" s="194">
        <v>0.05</v>
      </c>
      <c r="F52" s="194">
        <v>0.05</v>
      </c>
      <c r="G52" s="57" t="s">
        <v>6</v>
      </c>
      <c r="H52" s="55" t="s">
        <v>72</v>
      </c>
      <c r="I52" s="237" t="s">
        <v>78</v>
      </c>
    </row>
    <row r="53" spans="1:9" ht="36.75" customHeight="1" x14ac:dyDescent="0.2">
      <c r="A53" s="235" t="s">
        <v>107</v>
      </c>
      <c r="B53" s="88">
        <v>0.05</v>
      </c>
      <c r="C53" s="194">
        <v>0.05</v>
      </c>
      <c r="D53" s="59">
        <v>3.2500000000000001E-2</v>
      </c>
      <c r="E53" s="194">
        <v>0.05</v>
      </c>
      <c r="F53" s="194">
        <v>0.05</v>
      </c>
      <c r="G53" s="57" t="s">
        <v>6</v>
      </c>
      <c r="H53" s="55" t="s">
        <v>72</v>
      </c>
      <c r="I53" s="237" t="s">
        <v>78</v>
      </c>
    </row>
    <row r="54" spans="1:9" ht="20.25" customHeight="1" x14ac:dyDescent="0.2">
      <c r="A54" s="235" t="s">
        <v>70</v>
      </c>
      <c r="B54" s="88">
        <v>0.15</v>
      </c>
      <c r="C54" s="194">
        <v>0.15</v>
      </c>
      <c r="D54" s="59">
        <v>0.18840000000000001</v>
      </c>
      <c r="E54" s="194">
        <v>0.15</v>
      </c>
      <c r="F54" s="194">
        <v>0.15</v>
      </c>
      <c r="G54" s="54" t="s">
        <v>6</v>
      </c>
      <c r="H54" s="55" t="s">
        <v>126</v>
      </c>
      <c r="I54" s="240" t="s">
        <v>78</v>
      </c>
    </row>
    <row r="55" spans="1:9" ht="22.5" customHeight="1" x14ac:dyDescent="0.2">
      <c r="A55" s="235" t="s">
        <v>71</v>
      </c>
      <c r="B55" s="88">
        <v>0.05</v>
      </c>
      <c r="C55" s="194">
        <v>0.05</v>
      </c>
      <c r="D55" s="59">
        <v>5.2900000000000003E-2</v>
      </c>
      <c r="E55" s="194">
        <v>0.05</v>
      </c>
      <c r="F55" s="194">
        <v>0.05</v>
      </c>
      <c r="G55" s="54" t="s">
        <v>6</v>
      </c>
      <c r="H55" s="58" t="s">
        <v>72</v>
      </c>
      <c r="I55" s="252" t="s">
        <v>203</v>
      </c>
    </row>
    <row r="56" spans="1:9" ht="20.25" customHeight="1" x14ac:dyDescent="0.2">
      <c r="A56" s="236" t="s">
        <v>10</v>
      </c>
      <c r="B56" s="88">
        <f t="shared" ref="B56" si="0">SUM(B46:B55)</f>
        <v>1.1400000000000001</v>
      </c>
      <c r="C56" s="77">
        <f t="shared" ref="C56:E56" si="1">SUM(C46:C55)</f>
        <v>1.23</v>
      </c>
      <c r="D56" s="77">
        <f>SUM(D46:D55)</f>
        <v>1.2295999999999998</v>
      </c>
      <c r="E56" s="77">
        <f t="shared" si="1"/>
        <v>1.23</v>
      </c>
      <c r="F56" s="77">
        <f>SUM(F46:F55)</f>
        <v>1.24</v>
      </c>
      <c r="G56" s="253" t="s">
        <v>203</v>
      </c>
      <c r="H56" s="253" t="s">
        <v>203</v>
      </c>
      <c r="I56" s="254" t="s">
        <v>203</v>
      </c>
    </row>
    <row r="57" spans="1:9" x14ac:dyDescent="0.2">
      <c r="A57" s="243" t="s">
        <v>11</v>
      </c>
      <c r="B57" s="244">
        <v>0.15</v>
      </c>
      <c r="C57" s="245">
        <v>0.18</v>
      </c>
      <c r="D57" s="245">
        <v>0.25359999999999999</v>
      </c>
      <c r="E57" s="190">
        <v>0.19</v>
      </c>
      <c r="F57" s="190">
        <v>0.2</v>
      </c>
      <c r="G57" s="188" t="s">
        <v>8</v>
      </c>
      <c r="H57" s="246" t="s">
        <v>15</v>
      </c>
      <c r="I57" s="238" t="s">
        <v>79</v>
      </c>
    </row>
    <row r="58" spans="1:9" ht="28.5" hidden="1" x14ac:dyDescent="0.2">
      <c r="A58" s="53" t="s">
        <v>112</v>
      </c>
      <c r="B58" s="207">
        <v>2.8E-3</v>
      </c>
      <c r="C58" s="208"/>
      <c r="D58" s="208"/>
      <c r="E58" s="208"/>
      <c r="F58" s="208"/>
      <c r="G58" s="208"/>
      <c r="H58" s="208"/>
      <c r="I58" s="11"/>
    </row>
    <row r="59" spans="1:9" ht="28.5" hidden="1" x14ac:dyDescent="0.2">
      <c r="A59" s="53" t="s">
        <v>187</v>
      </c>
      <c r="B59" s="143"/>
      <c r="C59" s="144"/>
      <c r="D59" s="143">
        <v>2.5000000000000001E-3</v>
      </c>
      <c r="E59" s="144"/>
      <c r="F59" s="143">
        <f>D59</f>
        <v>2.5000000000000001E-3</v>
      </c>
      <c r="G59" s="144"/>
      <c r="H59" s="144"/>
      <c r="I59" s="182"/>
    </row>
    <row r="60" spans="1:9" x14ac:dyDescent="0.2">
      <c r="B60"/>
      <c r="C60"/>
      <c r="D60"/>
      <c r="E60"/>
      <c r="F60" s="178"/>
      <c r="G60"/>
      <c r="H60"/>
      <c r="I60" s="182"/>
    </row>
    <row r="61" spans="1:9" x14ac:dyDescent="0.2">
      <c r="A61"/>
      <c r="B61"/>
      <c r="C61"/>
      <c r="D61"/>
      <c r="E61"/>
      <c r="F61" s="178"/>
      <c r="G61"/>
      <c r="H61"/>
      <c r="I61" s="182"/>
    </row>
    <row r="62" spans="1:9" x14ac:dyDescent="0.2">
      <c r="A62" s="5" t="s">
        <v>88</v>
      </c>
      <c r="B62" s="5"/>
      <c r="C62" s="50"/>
      <c r="D62" s="50"/>
      <c r="E62" s="24"/>
      <c r="F62" s="38" t="s">
        <v>89</v>
      </c>
      <c r="G62" s="38"/>
      <c r="H62" s="37"/>
    </row>
    <row r="64" spans="1:9" ht="28.5" x14ac:dyDescent="0.2">
      <c r="A64" s="241" t="s">
        <v>2</v>
      </c>
      <c r="B64" s="189" t="s">
        <v>93</v>
      </c>
      <c r="C64" s="189" t="s">
        <v>154</v>
      </c>
      <c r="D64" s="242" t="s">
        <v>229</v>
      </c>
      <c r="E64" s="191" t="s">
        <v>157</v>
      </c>
      <c r="F64" s="242" t="s">
        <v>228</v>
      </c>
      <c r="G64" s="189" t="s">
        <v>3</v>
      </c>
      <c r="H64" s="189" t="s">
        <v>86</v>
      </c>
      <c r="I64" s="239" t="s">
        <v>4</v>
      </c>
    </row>
    <row r="65" spans="1:9" ht="26.25" customHeight="1" x14ac:dyDescent="0.2">
      <c r="A65" s="234" t="s">
        <v>5</v>
      </c>
      <c r="B65" s="192">
        <v>0.27</v>
      </c>
      <c r="C65" s="194">
        <v>0.3</v>
      </c>
      <c r="D65" s="194">
        <v>0.23169999999999999</v>
      </c>
      <c r="E65" s="194">
        <v>0.25</v>
      </c>
      <c r="F65" s="194">
        <v>0.25</v>
      </c>
      <c r="G65" s="54" t="s">
        <v>6</v>
      </c>
      <c r="H65" s="56" t="s">
        <v>153</v>
      </c>
      <c r="I65" s="237" t="s">
        <v>73</v>
      </c>
    </row>
    <row r="66" spans="1:9" ht="26.25" customHeight="1" x14ac:dyDescent="0.2">
      <c r="A66" s="234" t="s">
        <v>7</v>
      </c>
      <c r="B66" s="192">
        <v>0.21</v>
      </c>
      <c r="C66" s="194">
        <v>0.23</v>
      </c>
      <c r="D66" s="194">
        <v>0.25719999999999998</v>
      </c>
      <c r="E66" s="194">
        <v>0.23</v>
      </c>
      <c r="F66" s="194">
        <v>0.23</v>
      </c>
      <c r="G66" s="54" t="s">
        <v>8</v>
      </c>
      <c r="H66" s="56" t="s">
        <v>147</v>
      </c>
      <c r="I66" s="237" t="s">
        <v>74</v>
      </c>
    </row>
    <row r="67" spans="1:9" ht="26.25" customHeight="1" x14ac:dyDescent="0.2">
      <c r="A67" s="234" t="s">
        <v>9</v>
      </c>
      <c r="B67" s="192">
        <v>0.45</v>
      </c>
      <c r="C67" s="190">
        <v>0.45</v>
      </c>
      <c r="D67" s="190">
        <v>0.46660000000000001</v>
      </c>
      <c r="E67" s="190">
        <v>0.45</v>
      </c>
      <c r="F67" s="190">
        <v>0.45</v>
      </c>
      <c r="G67" s="188" t="s">
        <v>8</v>
      </c>
      <c r="H67" s="187" t="s">
        <v>85</v>
      </c>
      <c r="I67" s="238" t="s">
        <v>75</v>
      </c>
    </row>
    <row r="68" spans="1:9" ht="28.5" x14ac:dyDescent="0.2">
      <c r="A68" s="234" t="s">
        <v>60</v>
      </c>
      <c r="B68" s="247" t="s">
        <v>203</v>
      </c>
      <c r="C68" s="248" t="s">
        <v>203</v>
      </c>
      <c r="D68" s="248" t="s">
        <v>203</v>
      </c>
      <c r="E68" s="248" t="s">
        <v>203</v>
      </c>
      <c r="F68" s="248" t="s">
        <v>203</v>
      </c>
      <c r="G68" s="250" t="s">
        <v>203</v>
      </c>
      <c r="H68" s="248" t="s">
        <v>203</v>
      </c>
      <c r="I68" s="251" t="s">
        <v>203</v>
      </c>
    </row>
    <row r="69" spans="1:9" ht="41.45" customHeight="1" x14ac:dyDescent="0.2">
      <c r="A69" s="235" t="s">
        <v>67</v>
      </c>
      <c r="B69" s="88">
        <v>0.05</v>
      </c>
      <c r="C69" s="194">
        <v>0.1</v>
      </c>
      <c r="D69" s="194">
        <v>6.0100000000000001E-2</v>
      </c>
      <c r="E69" s="194">
        <v>0.1</v>
      </c>
      <c r="F69" s="194">
        <v>0.1</v>
      </c>
      <c r="G69" s="57" t="s">
        <v>6</v>
      </c>
      <c r="H69" s="55" t="s">
        <v>109</v>
      </c>
      <c r="I69" s="237" t="s">
        <v>76</v>
      </c>
    </row>
    <row r="70" spans="1:9" ht="21" customHeight="1" x14ac:dyDescent="0.2">
      <c r="A70" s="235" t="s">
        <v>68</v>
      </c>
      <c r="B70" s="60">
        <v>7.0000000000000007E-2</v>
      </c>
      <c r="C70" s="194">
        <v>7.0000000000000007E-2</v>
      </c>
      <c r="D70" s="194">
        <v>4.0099999999999997E-2</v>
      </c>
      <c r="E70" s="194">
        <v>7.0000000000000007E-2</v>
      </c>
      <c r="F70" s="194">
        <v>7.0000000000000007E-2</v>
      </c>
      <c r="G70" s="57" t="s">
        <v>6</v>
      </c>
      <c r="H70" s="55" t="s">
        <v>106</v>
      </c>
      <c r="I70" s="237" t="s">
        <v>77</v>
      </c>
    </row>
    <row r="71" spans="1:9" ht="21" customHeight="1" x14ac:dyDescent="0.2">
      <c r="A71" s="235" t="s">
        <v>69</v>
      </c>
      <c r="B71" s="88">
        <v>0.05</v>
      </c>
      <c r="C71" s="194">
        <v>0.05</v>
      </c>
      <c r="D71" s="194">
        <v>4.2299999999999997E-2</v>
      </c>
      <c r="E71" s="194">
        <v>0.05</v>
      </c>
      <c r="F71" s="194">
        <v>0.05</v>
      </c>
      <c r="G71" s="57" t="s">
        <v>6</v>
      </c>
      <c r="H71" s="55" t="s">
        <v>72</v>
      </c>
      <c r="I71" s="237" t="s">
        <v>78</v>
      </c>
    </row>
    <row r="72" spans="1:9" ht="36.75" customHeight="1" x14ac:dyDescent="0.2">
      <c r="A72" s="235" t="s">
        <v>107</v>
      </c>
      <c r="B72" s="88">
        <v>0.05</v>
      </c>
      <c r="C72" s="194">
        <v>0.05</v>
      </c>
      <c r="D72" s="194">
        <v>3.5400000000000001E-2</v>
      </c>
      <c r="E72" s="194">
        <v>0.05</v>
      </c>
      <c r="F72" s="194">
        <v>0.05</v>
      </c>
      <c r="G72" s="57" t="s">
        <v>6</v>
      </c>
      <c r="H72" s="55" t="s">
        <v>72</v>
      </c>
      <c r="I72" s="237" t="s">
        <v>78</v>
      </c>
    </row>
    <row r="73" spans="1:9" ht="21.75" customHeight="1" x14ac:dyDescent="0.2">
      <c r="A73" s="235" t="s">
        <v>70</v>
      </c>
      <c r="B73" s="88">
        <v>0.15</v>
      </c>
      <c r="C73" s="194">
        <v>0.13500000000000001</v>
      </c>
      <c r="D73" s="194">
        <v>0.19869999999999999</v>
      </c>
      <c r="E73" s="194">
        <v>0.15</v>
      </c>
      <c r="F73" s="194">
        <v>0.15</v>
      </c>
      <c r="G73" s="54" t="s">
        <v>6</v>
      </c>
      <c r="H73" s="55" t="s">
        <v>126</v>
      </c>
      <c r="I73" s="240" t="s">
        <v>78</v>
      </c>
    </row>
    <row r="74" spans="1:9" ht="21.75" customHeight="1" x14ac:dyDescent="0.2">
      <c r="A74" s="235" t="s">
        <v>71</v>
      </c>
      <c r="B74" s="88">
        <v>0.05</v>
      </c>
      <c r="C74" s="194">
        <v>0.05</v>
      </c>
      <c r="D74" s="194">
        <v>2.8400000000000002E-2</v>
      </c>
      <c r="E74" s="194">
        <v>0.05</v>
      </c>
      <c r="F74" s="194">
        <v>0.05</v>
      </c>
      <c r="G74" s="54" t="s">
        <v>6</v>
      </c>
      <c r="H74" s="58" t="s">
        <v>72</v>
      </c>
      <c r="I74" s="252" t="s">
        <v>203</v>
      </c>
    </row>
    <row r="75" spans="1:9" ht="21.75" customHeight="1" x14ac:dyDescent="0.2">
      <c r="A75" s="236"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53" t="s">
        <v>203</v>
      </c>
      <c r="H75" s="253" t="s">
        <v>203</v>
      </c>
      <c r="I75" s="254" t="s">
        <v>203</v>
      </c>
    </row>
    <row r="76" spans="1:9" ht="21.75" customHeight="1" x14ac:dyDescent="0.2">
      <c r="A76" s="243" t="s">
        <v>11</v>
      </c>
      <c r="B76" s="244">
        <v>0.16</v>
      </c>
      <c r="C76" s="245">
        <v>0.22</v>
      </c>
      <c r="D76" s="245">
        <v>0.26989999999999997</v>
      </c>
      <c r="E76" s="245">
        <v>0.22</v>
      </c>
      <c r="F76" s="245">
        <v>0.22</v>
      </c>
      <c r="G76" s="188" t="s">
        <v>8</v>
      </c>
      <c r="H76" s="246" t="s">
        <v>123</v>
      </c>
      <c r="I76" s="238" t="s">
        <v>79</v>
      </c>
    </row>
    <row r="77" spans="1:9" ht="28.5" hidden="1" x14ac:dyDescent="0.2">
      <c r="A77" s="53" t="s">
        <v>112</v>
      </c>
      <c r="B77" s="204">
        <v>2E-3</v>
      </c>
      <c r="C77" s="205"/>
      <c r="D77" s="205"/>
      <c r="E77" s="205"/>
      <c r="F77" s="205"/>
      <c r="G77" s="205"/>
      <c r="H77" s="206"/>
    </row>
    <row r="78" spans="1:9" ht="28.5" hidden="1" x14ac:dyDescent="0.2">
      <c r="A78" s="53" t="s">
        <v>187</v>
      </c>
      <c r="C78" s="1"/>
      <c r="D78" s="143">
        <v>2E-3</v>
      </c>
      <c r="F78" s="143">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183"/>
    </row>
    <row r="88" spans="1:9" ht="57" x14ac:dyDescent="0.2">
      <c r="A88" s="44" t="s">
        <v>61</v>
      </c>
      <c r="B88" s="44"/>
      <c r="C88" s="52"/>
      <c r="D88" s="52"/>
      <c r="E88" s="44"/>
      <c r="F88" s="184"/>
      <c r="G88" s="44"/>
      <c r="H88" s="44"/>
      <c r="I88" s="44"/>
    </row>
    <row r="89" spans="1:9" x14ac:dyDescent="0.2">
      <c r="A89" s="44"/>
      <c r="B89" s="44"/>
      <c r="C89" s="1"/>
      <c r="D89" s="1"/>
      <c r="E89" s="44"/>
      <c r="F89" s="184"/>
      <c r="G89" s="44"/>
      <c r="H89" s="44"/>
      <c r="I89" s="44"/>
    </row>
    <row r="90" spans="1:9" x14ac:dyDescent="0.2">
      <c r="A90" s="44"/>
      <c r="B90" s="44"/>
      <c r="C90" s="1"/>
      <c r="D90" s="1"/>
      <c r="E90" s="44"/>
      <c r="F90" s="184"/>
      <c r="G90" s="44"/>
      <c r="H90" s="44"/>
      <c r="I90" s="44"/>
    </row>
    <row r="91" spans="1:9" x14ac:dyDescent="0.2">
      <c r="A91" s="44"/>
      <c r="B91" s="44"/>
      <c r="C91" s="1"/>
      <c r="D91" s="1"/>
      <c r="E91" s="44"/>
      <c r="F91" s="184"/>
      <c r="G91" s="44"/>
      <c r="H91" s="44"/>
      <c r="I91" s="44"/>
    </row>
    <row r="92" spans="1:9" x14ac:dyDescent="0.2">
      <c r="A92" s="44"/>
      <c r="B92" s="44"/>
      <c r="C92" s="1"/>
      <c r="D92" s="1"/>
      <c r="E92" s="44"/>
      <c r="F92" s="184"/>
      <c r="G92" s="44"/>
      <c r="H92" s="44"/>
      <c r="I92" s="44"/>
    </row>
    <row r="93" spans="1:9" x14ac:dyDescent="0.2">
      <c r="A93" s="44"/>
      <c r="B93" s="44"/>
      <c r="C93" s="1"/>
      <c r="D93" s="1"/>
      <c r="E93" s="44"/>
      <c r="F93" s="184"/>
      <c r="G93" s="44"/>
      <c r="H93" s="44"/>
      <c r="I93" s="44"/>
    </row>
    <row r="94" spans="1:9" x14ac:dyDescent="0.2">
      <c r="A94" s="44"/>
      <c r="B94" s="44"/>
      <c r="C94" s="1"/>
      <c r="D94" s="1"/>
      <c r="E94" s="44"/>
      <c r="F94" s="184"/>
      <c r="G94" s="44"/>
      <c r="H94" s="44"/>
      <c r="I94" s="44"/>
    </row>
    <row r="95" spans="1:9" x14ac:dyDescent="0.2">
      <c r="A95" s="44"/>
      <c r="B95" s="44"/>
      <c r="C95" s="1"/>
      <c r="D95" s="1"/>
      <c r="E95" s="44"/>
      <c r="F95" s="184"/>
      <c r="G95" s="44"/>
      <c r="H95" s="44"/>
      <c r="I95" s="44"/>
    </row>
    <row r="96" spans="1:9" x14ac:dyDescent="0.2">
      <c r="A96" s="44"/>
      <c r="B96" s="44"/>
      <c r="C96" s="1"/>
      <c r="D96" s="1"/>
      <c r="E96" s="44"/>
      <c r="F96" s="184"/>
      <c r="G96" s="44"/>
      <c r="H96" s="44"/>
      <c r="I96" s="44"/>
    </row>
    <row r="97" spans="1:9" x14ac:dyDescent="0.2">
      <c r="A97" s="44"/>
      <c r="B97" s="44"/>
      <c r="C97" s="1"/>
      <c r="D97" s="1"/>
      <c r="E97" s="44"/>
      <c r="F97" s="184"/>
      <c r="G97" s="44"/>
      <c r="H97" s="44"/>
      <c r="I97" s="44"/>
    </row>
    <row r="98" spans="1:9" x14ac:dyDescent="0.2">
      <c r="A98" s="44"/>
      <c r="B98" s="44"/>
      <c r="C98" s="1"/>
      <c r="D98" s="1"/>
      <c r="E98" s="44"/>
      <c r="F98" s="184"/>
      <c r="G98" s="44"/>
      <c r="H98" s="44"/>
      <c r="I98" s="44"/>
    </row>
    <row r="99" spans="1:9" x14ac:dyDescent="0.2">
      <c r="A99" s="44"/>
      <c r="B99" s="44"/>
      <c r="C99" s="1"/>
      <c r="D99" s="1"/>
      <c r="E99" s="44"/>
      <c r="F99" s="184"/>
      <c r="G99" s="44"/>
      <c r="H99" s="44"/>
      <c r="I99" s="44"/>
    </row>
    <row r="100" spans="1:9" x14ac:dyDescent="0.2">
      <c r="A100" s="44"/>
      <c r="B100" s="44"/>
      <c r="C100" s="1"/>
      <c r="D100" s="1"/>
      <c r="E100" s="44"/>
      <c r="F100" s="184"/>
      <c r="G100" s="44"/>
      <c r="H100" s="44"/>
      <c r="I100" s="44"/>
    </row>
    <row r="101" spans="1:9" x14ac:dyDescent="0.2">
      <c r="A101" s="44"/>
      <c r="B101" s="44"/>
      <c r="C101" s="1"/>
      <c r="D101" s="1"/>
      <c r="E101" s="44"/>
      <c r="F101" s="184"/>
      <c r="G101" s="44"/>
      <c r="H101" s="44"/>
      <c r="I101" s="44"/>
    </row>
    <row r="102" spans="1:9" x14ac:dyDescent="0.2">
      <c r="A102" s="44"/>
      <c r="B102" s="44"/>
      <c r="C102" s="1"/>
      <c r="D102" s="1"/>
      <c r="E102" s="44"/>
      <c r="F102" s="184"/>
      <c r="G102" s="44"/>
      <c r="H102" s="44"/>
      <c r="I102" s="44"/>
    </row>
    <row r="103" spans="1:9" x14ac:dyDescent="0.2">
      <c r="A103" s="44"/>
      <c r="B103" s="44"/>
      <c r="C103" s="1"/>
      <c r="D103" s="1"/>
      <c r="E103" s="44"/>
      <c r="F103" s="184"/>
      <c r="G103" s="44"/>
      <c r="H103" s="44"/>
      <c r="I103" s="44"/>
    </row>
    <row r="104" spans="1:9" x14ac:dyDescent="0.2">
      <c r="A104" s="44"/>
      <c r="B104" s="44"/>
      <c r="C104" s="1"/>
      <c r="D104" s="1"/>
      <c r="E104" s="44"/>
      <c r="F104" s="184"/>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B1:AZ10000"/>
  <sheetViews>
    <sheetView showGridLines="0" rightToLeft="1" zoomScale="85" zoomScaleNormal="85" workbookViewId="0">
      <selection activeCell="B140" sqref="B140: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09" t="s">
        <v>185</v>
      </c>
      <c r="C1" s="209"/>
      <c r="D1" s="209"/>
      <c r="E1" s="209"/>
      <c r="F1" s="209"/>
      <c r="G1" s="209"/>
      <c r="H1" s="209"/>
      <c r="I1" s="209"/>
      <c r="J1" s="209"/>
    </row>
    <row r="2" spans="2:24" ht="19.5" x14ac:dyDescent="0.2">
      <c r="B2" s="209" t="s">
        <v>160</v>
      </c>
      <c r="C2" s="209"/>
      <c r="D2" s="209"/>
      <c r="E2" s="209"/>
      <c r="F2" s="209"/>
      <c r="G2" s="209"/>
      <c r="H2" s="209"/>
      <c r="I2" s="209"/>
      <c r="J2" s="209"/>
    </row>
    <row r="3" spans="2:24" ht="13.5" thickBot="1" x14ac:dyDescent="0.25"/>
    <row r="4" spans="2:24" ht="13.5" thickBot="1" x14ac:dyDescent="0.25">
      <c r="B4" s="119" t="s">
        <v>23</v>
      </c>
      <c r="C4" s="219" t="s">
        <v>230</v>
      </c>
      <c r="D4" s="220"/>
      <c r="E4" s="221"/>
    </row>
    <row r="5" spans="2:24" ht="26.25" thickBot="1" x14ac:dyDescent="0.25">
      <c r="B5" s="273" t="s">
        <v>161</v>
      </c>
      <c r="C5" s="274" t="s">
        <v>162</v>
      </c>
      <c r="D5" s="275" t="s">
        <v>163</v>
      </c>
      <c r="E5" s="275" t="s">
        <v>164</v>
      </c>
      <c r="F5" s="274" t="s">
        <v>165</v>
      </c>
      <c r="G5" s="274" t="s">
        <v>228</v>
      </c>
      <c r="H5" s="170" t="s">
        <v>166</v>
      </c>
      <c r="I5" s="275" t="s">
        <v>167</v>
      </c>
      <c r="J5" s="276" t="s">
        <v>203</v>
      </c>
      <c r="K5" s="170" t="s">
        <v>168</v>
      </c>
      <c r="N5" s="222" t="s">
        <v>169</v>
      </c>
      <c r="O5" s="223"/>
      <c r="P5" s="223"/>
      <c r="Q5" s="223"/>
      <c r="R5" s="223"/>
      <c r="S5" s="223"/>
      <c r="T5" s="223"/>
      <c r="U5" s="223"/>
      <c r="V5" s="223"/>
      <c r="W5" s="223"/>
      <c r="X5" s="224"/>
    </row>
    <row r="6" spans="2:24" ht="25.5" x14ac:dyDescent="0.2">
      <c r="B6" s="270" t="s">
        <v>170</v>
      </c>
      <c r="C6" s="262">
        <v>1.0118</v>
      </c>
      <c r="D6" s="263">
        <v>1.0238</v>
      </c>
      <c r="E6" s="263">
        <v>1.0214000000000001</v>
      </c>
      <c r="F6" s="164">
        <v>0.99</v>
      </c>
      <c r="G6" s="164">
        <v>0.99</v>
      </c>
      <c r="H6" s="264" t="s">
        <v>171</v>
      </c>
      <c r="I6" s="265">
        <f>G6+6%</f>
        <v>1.05</v>
      </c>
      <c r="J6" s="265">
        <f>G6-6%</f>
        <v>0.92999999999999994</v>
      </c>
      <c r="K6" s="272" t="s">
        <v>130</v>
      </c>
      <c r="L6" s="126">
        <v>0.06</v>
      </c>
      <c r="N6" s="213" t="s">
        <v>62</v>
      </c>
      <c r="O6" s="228"/>
      <c r="P6" s="228"/>
      <c r="Q6" s="228"/>
      <c r="R6" s="228"/>
      <c r="S6" s="228"/>
      <c r="T6" s="228"/>
      <c r="U6" s="228"/>
      <c r="V6" s="228"/>
      <c r="W6" s="228"/>
      <c r="X6" s="229"/>
    </row>
    <row r="7" spans="2:24" x14ac:dyDescent="0.2">
      <c r="B7" s="271" t="s">
        <v>172</v>
      </c>
      <c r="C7" s="262">
        <v>0.30840000000000001</v>
      </c>
      <c r="D7" s="263">
        <v>0.33610000000000001</v>
      </c>
      <c r="E7" s="263">
        <v>0.34789999999999999</v>
      </c>
      <c r="F7" s="164">
        <v>0.3</v>
      </c>
      <c r="G7" s="164">
        <v>0.3</v>
      </c>
      <c r="H7" s="264" t="s">
        <v>173</v>
      </c>
      <c r="I7" s="265">
        <f>F7+5%</f>
        <v>0.35</v>
      </c>
      <c r="J7" s="265">
        <f>F7-5%</f>
        <v>0.25</v>
      </c>
      <c r="K7" s="260" t="s">
        <v>73</v>
      </c>
      <c r="L7" s="126">
        <v>0.05</v>
      </c>
      <c r="N7" s="227"/>
      <c r="O7" s="228"/>
      <c r="P7" s="228"/>
      <c r="Q7" s="228"/>
      <c r="R7" s="228"/>
      <c r="S7" s="228"/>
      <c r="T7" s="228"/>
      <c r="U7" s="228"/>
      <c r="V7" s="228"/>
      <c r="W7" s="228"/>
      <c r="X7" s="229"/>
    </row>
    <row r="8" spans="2:24" ht="25.5" x14ac:dyDescent="0.2">
      <c r="B8" s="270" t="s">
        <v>174</v>
      </c>
      <c r="C8" s="262">
        <v>4.3499999999999997E-2</v>
      </c>
      <c r="D8" s="263">
        <v>4.1200000000000001E-2</v>
      </c>
      <c r="E8" s="263">
        <v>5.2900000000000003E-2</v>
      </c>
      <c r="F8" s="164">
        <v>0.06</v>
      </c>
      <c r="G8" s="164">
        <v>0.06</v>
      </c>
      <c r="H8" s="264" t="s">
        <v>171</v>
      </c>
      <c r="I8" s="265">
        <f t="shared" ref="I8:I16" si="0">F8+6%</f>
        <v>0.12</v>
      </c>
      <c r="J8" s="265">
        <f t="shared" ref="J8:J16" si="1">F8-6%</f>
        <v>0</v>
      </c>
      <c r="K8" s="260" t="s">
        <v>74</v>
      </c>
      <c r="L8" s="126">
        <v>0.06</v>
      </c>
      <c r="N8" s="227"/>
      <c r="O8" s="228"/>
      <c r="P8" s="228"/>
      <c r="Q8" s="228"/>
      <c r="R8" s="228"/>
      <c r="S8" s="228"/>
      <c r="T8" s="228"/>
      <c r="U8" s="228"/>
      <c r="V8" s="228"/>
      <c r="W8" s="228"/>
      <c r="X8" s="229"/>
    </row>
    <row r="9" spans="2:24" ht="25.5" x14ac:dyDescent="0.2">
      <c r="B9" s="270" t="s">
        <v>67</v>
      </c>
      <c r="C9" s="262">
        <v>8.7300000000000003E-2</v>
      </c>
      <c r="D9" s="263">
        <v>6.5699999999999995E-2</v>
      </c>
      <c r="E9" s="263">
        <v>5.1299999999999998E-2</v>
      </c>
      <c r="F9" s="164">
        <v>7.0000000000000007E-2</v>
      </c>
      <c r="G9" s="164">
        <v>7.0000000000000007E-2</v>
      </c>
      <c r="H9" s="264" t="s">
        <v>173</v>
      </c>
      <c r="I9" s="265">
        <f t="shared" ref="I9:I10" si="2">F9+5%</f>
        <v>0.12000000000000001</v>
      </c>
      <c r="J9" s="265">
        <f t="shared" ref="J9:J10" si="3">F9-5%</f>
        <v>2.0000000000000004E-2</v>
      </c>
      <c r="K9" s="272" t="s">
        <v>76</v>
      </c>
      <c r="L9" s="126">
        <v>0.05</v>
      </c>
      <c r="N9" s="227"/>
      <c r="O9" s="228"/>
      <c r="P9" s="228"/>
      <c r="Q9" s="228"/>
      <c r="R9" s="228"/>
      <c r="S9" s="228"/>
      <c r="T9" s="228"/>
      <c r="U9" s="228"/>
      <c r="V9" s="228"/>
      <c r="W9" s="228"/>
      <c r="X9" s="229"/>
    </row>
    <row r="10" spans="2:24" x14ac:dyDescent="0.2">
      <c r="B10" s="270" t="s">
        <v>68</v>
      </c>
      <c r="C10" s="262">
        <v>4.6999999999999993E-3</v>
      </c>
      <c r="D10" s="263">
        <v>3.5999999999999999E-3</v>
      </c>
      <c r="E10" s="263">
        <v>2.5000000000000001E-3</v>
      </c>
      <c r="F10" s="164">
        <v>0.05</v>
      </c>
      <c r="G10" s="164">
        <v>0.05</v>
      </c>
      <c r="H10" s="264" t="s">
        <v>173</v>
      </c>
      <c r="I10" s="265">
        <f t="shared" si="2"/>
        <v>0.1</v>
      </c>
      <c r="J10" s="265">
        <f t="shared" si="3"/>
        <v>0</v>
      </c>
      <c r="K10" s="260" t="s">
        <v>77</v>
      </c>
      <c r="L10" s="126">
        <v>0.05</v>
      </c>
      <c r="N10" s="227"/>
      <c r="O10" s="228"/>
      <c r="P10" s="228"/>
      <c r="Q10" s="228"/>
      <c r="R10" s="228"/>
      <c r="S10" s="228"/>
      <c r="T10" s="228"/>
      <c r="U10" s="228"/>
      <c r="V10" s="228"/>
      <c r="W10" s="228"/>
      <c r="X10" s="229"/>
    </row>
    <row r="11" spans="2:24" x14ac:dyDescent="0.2">
      <c r="B11" s="271" t="s">
        <v>69</v>
      </c>
      <c r="C11" s="262">
        <v>0</v>
      </c>
      <c r="D11" s="263">
        <v>5.7000000000000002E-3</v>
      </c>
      <c r="E11" s="263">
        <v>3.0999999999999999E-3</v>
      </c>
      <c r="F11" s="164">
        <v>0.05</v>
      </c>
      <c r="G11" s="164">
        <v>0.05</v>
      </c>
      <c r="H11" s="264" t="s">
        <v>173</v>
      </c>
      <c r="I11" s="265">
        <f>F11+5%</f>
        <v>0.1</v>
      </c>
      <c r="J11" s="265">
        <f>F11-5%</f>
        <v>0</v>
      </c>
      <c r="K11" s="260" t="s">
        <v>78</v>
      </c>
      <c r="L11" s="126">
        <v>0.05</v>
      </c>
      <c r="N11" s="227"/>
      <c r="O11" s="228"/>
      <c r="P11" s="228"/>
      <c r="Q11" s="228"/>
      <c r="R11" s="228"/>
      <c r="S11" s="228"/>
      <c r="T11" s="228"/>
      <c r="U11" s="228"/>
      <c r="V11" s="228"/>
      <c r="W11" s="228"/>
      <c r="X11" s="229"/>
    </row>
    <row r="12" spans="2:24" x14ac:dyDescent="0.2">
      <c r="B12" s="271" t="s">
        <v>107</v>
      </c>
      <c r="C12" s="262">
        <v>5.3400000000000003E-2</v>
      </c>
      <c r="D12" s="263">
        <v>5.0599999999999999E-2</v>
      </c>
      <c r="E12" s="263">
        <v>6.4399999999999999E-2</v>
      </c>
      <c r="F12" s="164">
        <v>0.05</v>
      </c>
      <c r="G12" s="164">
        <v>0.05</v>
      </c>
      <c r="H12" s="264" t="s">
        <v>173</v>
      </c>
      <c r="I12" s="265">
        <f>F12+5%</f>
        <v>0.1</v>
      </c>
      <c r="J12" s="265">
        <f>F12-5%</f>
        <v>0</v>
      </c>
      <c r="K12" s="260" t="s">
        <v>78</v>
      </c>
      <c r="L12" s="126">
        <v>0.05</v>
      </c>
      <c r="N12" s="227"/>
      <c r="O12" s="228"/>
      <c r="P12" s="228"/>
      <c r="Q12" s="228"/>
      <c r="R12" s="228"/>
      <c r="S12" s="228"/>
      <c r="T12" s="228"/>
      <c r="U12" s="228"/>
      <c r="V12" s="228"/>
      <c r="W12" s="228"/>
      <c r="X12" s="229"/>
    </row>
    <row r="13" spans="2:24" x14ac:dyDescent="0.2">
      <c r="B13" s="271" t="s">
        <v>70</v>
      </c>
      <c r="C13" s="262">
        <v>0.19650000000000001</v>
      </c>
      <c r="D13" s="263">
        <v>0.1956</v>
      </c>
      <c r="E13" s="263">
        <v>0.19919999999999999</v>
      </c>
      <c r="F13" s="164">
        <v>0.15</v>
      </c>
      <c r="G13" s="164">
        <v>0.15</v>
      </c>
      <c r="H13" s="264" t="s">
        <v>173</v>
      </c>
      <c r="I13" s="265">
        <f>F13+5%</f>
        <v>0.2</v>
      </c>
      <c r="J13" s="265">
        <f>F13-5%</f>
        <v>9.9999999999999992E-2</v>
      </c>
      <c r="K13" s="260" t="s">
        <v>78</v>
      </c>
      <c r="L13" s="126">
        <v>0.05</v>
      </c>
      <c r="N13" s="227"/>
      <c r="O13" s="228"/>
      <c r="P13" s="228"/>
      <c r="Q13" s="228"/>
      <c r="R13" s="228"/>
      <c r="S13" s="228"/>
      <c r="T13" s="228"/>
      <c r="U13" s="228"/>
      <c r="V13" s="228"/>
      <c r="W13" s="228"/>
      <c r="X13" s="229"/>
    </row>
    <row r="14" spans="2:24" x14ac:dyDescent="0.2">
      <c r="B14" s="271" t="s">
        <v>71</v>
      </c>
      <c r="C14" s="262">
        <v>1.6299999999999999E-2</v>
      </c>
      <c r="D14" s="263">
        <v>1.54E-2</v>
      </c>
      <c r="E14" s="263">
        <v>1.6899999999999998E-2</v>
      </c>
      <c r="F14" s="164">
        <v>0.05</v>
      </c>
      <c r="G14" s="164">
        <v>0.05</v>
      </c>
      <c r="H14" s="264" t="s">
        <v>173</v>
      </c>
      <c r="I14" s="265">
        <f t="shared" ref="I14" si="4">F14+5%</f>
        <v>0.1</v>
      </c>
      <c r="J14" s="265">
        <f t="shared" ref="J14" si="5">F14-5%</f>
        <v>0</v>
      </c>
      <c r="K14" s="269" t="s">
        <v>203</v>
      </c>
      <c r="L14" s="126">
        <v>0.05</v>
      </c>
      <c r="N14" s="227"/>
      <c r="O14" s="228"/>
      <c r="P14" s="228"/>
      <c r="Q14" s="228"/>
      <c r="R14" s="228"/>
      <c r="S14" s="228"/>
      <c r="T14" s="228"/>
      <c r="U14" s="228"/>
      <c r="V14" s="228"/>
      <c r="W14" s="228"/>
      <c r="X14" s="229"/>
    </row>
    <row r="15" spans="2:24" x14ac:dyDescent="0.2">
      <c r="B15" s="271" t="s">
        <v>175</v>
      </c>
      <c r="C15" s="266">
        <f>SUM(C6:C14)</f>
        <v>1.7219</v>
      </c>
      <c r="D15" s="267">
        <f>SUM(D6:D14)</f>
        <v>1.7377000000000002</v>
      </c>
      <c r="E15" s="267">
        <f>SUM(E6:E14)</f>
        <v>1.7595999999999998</v>
      </c>
      <c r="F15" s="268">
        <f>SUM(F6:F14)</f>
        <v>1.7700000000000002</v>
      </c>
      <c r="G15" s="268">
        <f>SUM(G6:G14)</f>
        <v>1.7700000000000002</v>
      </c>
      <c r="H15" s="269" t="s">
        <v>203</v>
      </c>
      <c r="I15" s="269" t="s">
        <v>203</v>
      </c>
      <c r="J15" s="269" t="s">
        <v>203</v>
      </c>
      <c r="K15" s="269" t="s">
        <v>203</v>
      </c>
      <c r="N15" s="227"/>
      <c r="O15" s="228"/>
      <c r="P15" s="228"/>
      <c r="Q15" s="228"/>
      <c r="R15" s="228"/>
      <c r="S15" s="228"/>
      <c r="T15" s="228"/>
      <c r="U15" s="228"/>
      <c r="V15" s="228"/>
      <c r="W15" s="228"/>
      <c r="X15" s="229"/>
    </row>
    <row r="16" spans="2:24" ht="13.5" thickBot="1" x14ac:dyDescent="0.25">
      <c r="B16" s="271" t="s">
        <v>176</v>
      </c>
      <c r="C16" s="262">
        <v>0.32929999999999998</v>
      </c>
      <c r="D16" s="263">
        <v>0.32879999999999998</v>
      </c>
      <c r="E16" s="263">
        <v>0.32840000000000003</v>
      </c>
      <c r="F16" s="164">
        <v>0.3</v>
      </c>
      <c r="G16" s="164">
        <v>0.3</v>
      </c>
      <c r="H16" s="264" t="s">
        <v>171</v>
      </c>
      <c r="I16" s="265">
        <f t="shared" si="0"/>
        <v>0.36</v>
      </c>
      <c r="J16" s="265">
        <f t="shared" si="1"/>
        <v>0.24</v>
      </c>
      <c r="K16" s="260" t="s">
        <v>79</v>
      </c>
      <c r="L16" s="126">
        <v>0.06</v>
      </c>
      <c r="N16" s="230"/>
      <c r="O16" s="231"/>
      <c r="P16" s="231"/>
      <c r="Q16" s="231"/>
      <c r="R16" s="231"/>
      <c r="S16" s="231"/>
      <c r="T16" s="231"/>
      <c r="U16" s="231"/>
      <c r="V16" s="231"/>
      <c r="W16" s="231"/>
      <c r="X16" s="232"/>
    </row>
    <row r="17" spans="2:24" hidden="1" x14ac:dyDescent="0.2">
      <c r="B17" s="131" t="s">
        <v>112</v>
      </c>
      <c r="C17" s="132"/>
      <c r="D17" s="132"/>
      <c r="E17" s="132"/>
      <c r="F17" s="132"/>
      <c r="G17" s="132"/>
      <c r="H17" s="133"/>
      <c r="I17" s="134"/>
      <c r="J17" s="134"/>
      <c r="K17" s="135"/>
    </row>
    <row r="18" spans="2:24" ht="28.5" hidden="1" x14ac:dyDescent="0.2">
      <c r="B18" s="53" t="s">
        <v>187</v>
      </c>
      <c r="C18" s="146">
        <v>2E-3</v>
      </c>
      <c r="D18" s="146">
        <v>2E-3</v>
      </c>
      <c r="E18" s="146">
        <v>1.5E-3</v>
      </c>
    </row>
    <row r="20" spans="2:24" ht="13.5" thickBot="1" x14ac:dyDescent="0.25"/>
    <row r="21" spans="2:24" ht="13.5" thickBot="1" x14ac:dyDescent="0.25">
      <c r="B21" s="119" t="s">
        <v>232</v>
      </c>
      <c r="C21" s="219" t="s">
        <v>230</v>
      </c>
      <c r="D21" s="220"/>
      <c r="E21" s="221"/>
    </row>
    <row r="22" spans="2:24" ht="26.25" thickBot="1" x14ac:dyDescent="0.25">
      <c r="B22" s="148" t="s">
        <v>161</v>
      </c>
      <c r="C22" s="149" t="s">
        <v>220</v>
      </c>
      <c r="D22" s="150" t="s">
        <v>224</v>
      </c>
      <c r="E22" s="151" t="s">
        <v>225</v>
      </c>
      <c r="F22" s="149" t="s">
        <v>165</v>
      </c>
      <c r="G22" s="149" t="s">
        <v>235</v>
      </c>
      <c r="H22" s="174" t="s">
        <v>166</v>
      </c>
      <c r="I22" s="150" t="s">
        <v>167</v>
      </c>
      <c r="J22" s="166" t="s">
        <v>203</v>
      </c>
      <c r="K22" s="257" t="s">
        <v>168</v>
      </c>
      <c r="N22" s="222" t="s">
        <v>169</v>
      </c>
      <c r="O22" s="223"/>
      <c r="P22" s="223"/>
      <c r="Q22" s="223"/>
      <c r="R22" s="223"/>
      <c r="S22" s="223"/>
      <c r="T22" s="223"/>
      <c r="U22" s="223"/>
      <c r="V22" s="223"/>
      <c r="W22" s="223"/>
      <c r="X22" s="224"/>
    </row>
    <row r="23" spans="2:24" ht="25.5" x14ac:dyDescent="0.2">
      <c r="B23" s="153" t="s">
        <v>170</v>
      </c>
      <c r="C23" s="120">
        <v>1.5299999999999999E-2</v>
      </c>
      <c r="D23" s="121">
        <v>1.6299999999999999E-2</v>
      </c>
      <c r="E23" s="122">
        <v>1.7000000000000001E-2</v>
      </c>
      <c r="F23" s="123">
        <v>0.06</v>
      </c>
      <c r="G23" s="123">
        <v>0.06</v>
      </c>
      <c r="H23" s="124" t="s">
        <v>171</v>
      </c>
      <c r="I23" s="125">
        <f>F23+6%</f>
        <v>0.12</v>
      </c>
      <c r="J23" s="125">
        <f>F23-6%</f>
        <v>0</v>
      </c>
      <c r="K23" s="255" t="s">
        <v>130</v>
      </c>
      <c r="L23" s="126">
        <v>0.06</v>
      </c>
      <c r="N23" s="213" t="s">
        <v>198</v>
      </c>
      <c r="O23" s="214"/>
      <c r="P23" s="214"/>
      <c r="Q23" s="214"/>
      <c r="R23" s="214"/>
      <c r="S23" s="214"/>
      <c r="T23" s="214"/>
      <c r="U23" s="214"/>
      <c r="V23" s="214"/>
      <c r="W23" s="214"/>
      <c r="X23" s="215"/>
    </row>
    <row r="24" spans="2:24" x14ac:dyDescent="0.2">
      <c r="B24" s="156" t="s">
        <v>172</v>
      </c>
      <c r="C24" s="120">
        <v>0.13089999999999999</v>
      </c>
      <c r="D24" s="121">
        <v>0.13</v>
      </c>
      <c r="E24" s="122">
        <v>0.13089999999999999</v>
      </c>
      <c r="F24" s="123">
        <v>0.18</v>
      </c>
      <c r="G24" s="198">
        <v>0.12</v>
      </c>
      <c r="H24" s="124" t="s">
        <v>173</v>
      </c>
      <c r="I24" s="125">
        <f>G24+5%</f>
        <v>0.16999999999999998</v>
      </c>
      <c r="J24" s="125">
        <f>G24-5%</f>
        <v>6.9999999999999993E-2</v>
      </c>
      <c r="K24" s="256" t="s">
        <v>73</v>
      </c>
      <c r="L24" s="126">
        <v>0.05</v>
      </c>
      <c r="N24" s="213"/>
      <c r="O24" s="214"/>
      <c r="P24" s="214"/>
      <c r="Q24" s="214"/>
      <c r="R24" s="214"/>
      <c r="S24" s="214"/>
      <c r="T24" s="214"/>
      <c r="U24" s="214"/>
      <c r="V24" s="214"/>
      <c r="W24" s="214"/>
      <c r="X24" s="215"/>
    </row>
    <row r="25" spans="2:24" ht="25.5" x14ac:dyDescent="0.2">
      <c r="B25" s="153" t="s">
        <v>174</v>
      </c>
      <c r="C25" s="120">
        <v>0.73089999999999999</v>
      </c>
      <c r="D25" s="121">
        <v>0.73060000000000003</v>
      </c>
      <c r="E25" s="122">
        <v>0.73</v>
      </c>
      <c r="F25" s="123">
        <v>0.7</v>
      </c>
      <c r="G25" s="198">
        <v>0.75</v>
      </c>
      <c r="H25" s="124" t="s">
        <v>171</v>
      </c>
      <c r="I25" s="125">
        <f>G25+6%</f>
        <v>0.81</v>
      </c>
      <c r="J25" s="125">
        <f>G25-6%</f>
        <v>0.69</v>
      </c>
      <c r="K25" s="256" t="s">
        <v>74</v>
      </c>
      <c r="L25" s="126">
        <v>0.06</v>
      </c>
      <c r="N25" s="213"/>
      <c r="O25" s="214"/>
      <c r="P25" s="214"/>
      <c r="Q25" s="214"/>
      <c r="R25" s="214"/>
      <c r="S25" s="214"/>
      <c r="T25" s="214"/>
      <c r="U25" s="214"/>
      <c r="V25" s="214"/>
      <c r="W25" s="214"/>
      <c r="X25" s="215"/>
    </row>
    <row r="26" spans="2:24" ht="25.5" x14ac:dyDescent="0.2">
      <c r="B26" s="153" t="s">
        <v>67</v>
      </c>
      <c r="C26" s="120">
        <v>3.1199999999999999E-2</v>
      </c>
      <c r="D26" s="121">
        <v>2.8000000000000001E-2</v>
      </c>
      <c r="E26" s="122">
        <v>3.2000000000000001E-2</v>
      </c>
      <c r="F26" s="123">
        <v>0.05</v>
      </c>
      <c r="G26" s="123">
        <v>0.05</v>
      </c>
      <c r="H26" s="124" t="s">
        <v>173</v>
      </c>
      <c r="I26" s="125">
        <f t="shared" ref="I26:I27" si="6">F26+5%</f>
        <v>0.1</v>
      </c>
      <c r="J26" s="125">
        <f t="shared" ref="J26:J27" si="7">F26-5%</f>
        <v>0</v>
      </c>
      <c r="K26" s="255" t="s">
        <v>76</v>
      </c>
      <c r="L26" s="126">
        <v>0.05</v>
      </c>
      <c r="N26" s="213"/>
      <c r="O26" s="214"/>
      <c r="P26" s="214"/>
      <c r="Q26" s="214"/>
      <c r="R26" s="214"/>
      <c r="S26" s="214"/>
      <c r="T26" s="214"/>
      <c r="U26" s="214"/>
      <c r="V26" s="214"/>
      <c r="W26" s="214"/>
      <c r="X26" s="215"/>
    </row>
    <row r="27" spans="2:24" x14ac:dyDescent="0.2">
      <c r="B27" s="153" t="s">
        <v>68</v>
      </c>
      <c r="C27" s="120">
        <v>1.2800000000000001E-2</v>
      </c>
      <c r="D27" s="121">
        <v>1.3899999999999999E-2</v>
      </c>
      <c r="E27" s="122">
        <v>1.34E-2</v>
      </c>
      <c r="F27" s="123">
        <v>0.05</v>
      </c>
      <c r="G27" s="123">
        <v>0.05</v>
      </c>
      <c r="H27" s="124" t="s">
        <v>173</v>
      </c>
      <c r="I27" s="125">
        <f t="shared" si="6"/>
        <v>0.1</v>
      </c>
      <c r="J27" s="125">
        <f t="shared" si="7"/>
        <v>0</v>
      </c>
      <c r="K27" s="256" t="s">
        <v>77</v>
      </c>
      <c r="L27" s="126">
        <v>0.05</v>
      </c>
      <c r="N27" s="213"/>
      <c r="O27" s="214"/>
      <c r="P27" s="214"/>
      <c r="Q27" s="214"/>
      <c r="R27" s="214"/>
      <c r="S27" s="214"/>
      <c r="T27" s="214"/>
      <c r="U27" s="214"/>
      <c r="V27" s="214"/>
      <c r="W27" s="214"/>
      <c r="X27" s="215"/>
    </row>
    <row r="28" spans="2:24" x14ac:dyDescent="0.2">
      <c r="B28" s="156" t="s">
        <v>69</v>
      </c>
      <c r="C28" s="120">
        <v>0</v>
      </c>
      <c r="D28" s="121">
        <v>0</v>
      </c>
      <c r="E28" s="122">
        <v>0</v>
      </c>
      <c r="F28" s="123">
        <v>0.05</v>
      </c>
      <c r="G28" s="123">
        <v>0.05</v>
      </c>
      <c r="H28" s="124" t="s">
        <v>173</v>
      </c>
      <c r="I28" s="125">
        <f>F28+5%</f>
        <v>0.1</v>
      </c>
      <c r="J28" s="125">
        <f>F28-5%</f>
        <v>0</v>
      </c>
      <c r="K28" s="256" t="s">
        <v>78</v>
      </c>
      <c r="L28" s="126">
        <v>0.05</v>
      </c>
      <c r="N28" s="213"/>
      <c r="O28" s="214"/>
      <c r="P28" s="214"/>
      <c r="Q28" s="214"/>
      <c r="R28" s="214"/>
      <c r="S28" s="214"/>
      <c r="T28" s="214"/>
      <c r="U28" s="214"/>
      <c r="V28" s="214"/>
      <c r="W28" s="214"/>
      <c r="X28" s="215"/>
    </row>
    <row r="29" spans="2:24" x14ac:dyDescent="0.2">
      <c r="B29" s="156" t="s">
        <v>107</v>
      </c>
      <c r="C29" s="120">
        <v>0</v>
      </c>
      <c r="D29" s="121">
        <v>0</v>
      </c>
      <c r="E29" s="122">
        <v>0</v>
      </c>
      <c r="F29" s="123">
        <v>0.05</v>
      </c>
      <c r="G29" s="123">
        <v>0.05</v>
      </c>
      <c r="H29" s="124" t="s">
        <v>173</v>
      </c>
      <c r="I29" s="125">
        <f>F29+5%</f>
        <v>0.1</v>
      </c>
      <c r="J29" s="125">
        <f>F29-5%</f>
        <v>0</v>
      </c>
      <c r="K29" s="256" t="s">
        <v>78</v>
      </c>
      <c r="L29" s="126">
        <v>0.05</v>
      </c>
      <c r="N29" s="213"/>
      <c r="O29" s="214"/>
      <c r="P29" s="214"/>
      <c r="Q29" s="214"/>
      <c r="R29" s="214"/>
      <c r="S29" s="214"/>
      <c r="T29" s="214"/>
      <c r="U29" s="214"/>
      <c r="V29" s="214"/>
      <c r="W29" s="214"/>
      <c r="X29" s="215"/>
    </row>
    <row r="30" spans="2:24" x14ac:dyDescent="0.2">
      <c r="B30" s="156" t="s">
        <v>70</v>
      </c>
      <c r="C30" s="120">
        <v>7.7799999999999994E-2</v>
      </c>
      <c r="D30" s="121">
        <v>7.8799999999999995E-2</v>
      </c>
      <c r="E30" s="122">
        <v>7.5700000000000003E-2</v>
      </c>
      <c r="F30" s="123">
        <v>0.11</v>
      </c>
      <c r="G30" s="198">
        <v>7.0000000000000007E-2</v>
      </c>
      <c r="H30" s="124" t="s">
        <v>173</v>
      </c>
      <c r="I30" s="125">
        <f>IF(G30+5%&gt;20%,20%,G30+5%)</f>
        <v>0.12000000000000001</v>
      </c>
      <c r="J30" s="125">
        <f>IF(G30+5%&gt;20%,15%,G30-5%)</f>
        <v>2.0000000000000004E-2</v>
      </c>
      <c r="K30" s="256" t="s">
        <v>78</v>
      </c>
      <c r="L30" s="126">
        <v>0.05</v>
      </c>
      <c r="N30" s="213"/>
      <c r="O30" s="214"/>
      <c r="P30" s="214"/>
      <c r="Q30" s="214"/>
      <c r="R30" s="214"/>
      <c r="S30" s="214"/>
      <c r="T30" s="214"/>
      <c r="U30" s="214"/>
      <c r="V30" s="214"/>
      <c r="W30" s="214"/>
      <c r="X30" s="215"/>
    </row>
    <row r="31" spans="2:24" x14ac:dyDescent="0.2">
      <c r="B31" s="156" t="s">
        <v>71</v>
      </c>
      <c r="C31" s="120">
        <v>1.1000000000000001E-3</v>
      </c>
      <c r="D31" s="121">
        <v>2.3999999999999998E-3</v>
      </c>
      <c r="E31" s="122">
        <v>1E-3</v>
      </c>
      <c r="F31" s="123">
        <v>0.05</v>
      </c>
      <c r="G31" s="123">
        <v>0.05</v>
      </c>
      <c r="H31" s="124" t="s">
        <v>173</v>
      </c>
      <c r="I31" s="125">
        <f t="shared" ref="I31" si="8">F31+5%</f>
        <v>0.1</v>
      </c>
      <c r="J31" s="125">
        <f t="shared" ref="J31" si="9">F31-5%</f>
        <v>0</v>
      </c>
      <c r="K31" s="261" t="s">
        <v>203</v>
      </c>
      <c r="L31" s="126">
        <v>0.05</v>
      </c>
      <c r="N31" s="213"/>
      <c r="O31" s="214"/>
      <c r="P31" s="214"/>
      <c r="Q31" s="214"/>
      <c r="R31" s="214"/>
      <c r="S31" s="214"/>
      <c r="T31" s="214"/>
      <c r="U31" s="214"/>
      <c r="V31" s="214"/>
      <c r="W31" s="214"/>
      <c r="X31" s="215"/>
    </row>
    <row r="32" spans="2:24" x14ac:dyDescent="0.2">
      <c r="B32" s="156" t="s">
        <v>175</v>
      </c>
      <c r="C32" s="127">
        <f>SUM(C23:C31)</f>
        <v>1</v>
      </c>
      <c r="D32" s="128">
        <f>SUM(D23:D31)</f>
        <v>1</v>
      </c>
      <c r="E32" s="129">
        <f>SUM(E23:E31)</f>
        <v>0.99999999999999989</v>
      </c>
      <c r="F32" s="130">
        <v>1.3000000000000003</v>
      </c>
      <c r="G32" s="130">
        <f>SUM(G23:G31)</f>
        <v>1.2500000000000002</v>
      </c>
      <c r="H32" s="158" t="s">
        <v>203</v>
      </c>
      <c r="I32" s="158" t="s">
        <v>203</v>
      </c>
      <c r="J32" s="158" t="s">
        <v>203</v>
      </c>
      <c r="K32" s="261" t="s">
        <v>203</v>
      </c>
      <c r="N32" s="213"/>
      <c r="O32" s="214"/>
      <c r="P32" s="214"/>
      <c r="Q32" s="214"/>
      <c r="R32" s="214"/>
      <c r="S32" s="214"/>
      <c r="T32" s="214"/>
      <c r="U32" s="214"/>
      <c r="V32" s="214"/>
      <c r="W32" s="214"/>
      <c r="X32" s="215"/>
    </row>
    <row r="33" spans="2:24" ht="13.5" thickBot="1" x14ac:dyDescent="0.25">
      <c r="B33" s="159" t="s">
        <v>176</v>
      </c>
      <c r="C33" s="160">
        <v>8.3900000000000002E-2</v>
      </c>
      <c r="D33" s="161">
        <v>8.3500000000000005E-2</v>
      </c>
      <c r="E33" s="162">
        <v>8.2699999999999996E-2</v>
      </c>
      <c r="F33" s="163">
        <v>0.08</v>
      </c>
      <c r="G33" s="163">
        <v>0.08</v>
      </c>
      <c r="H33" s="258" t="s">
        <v>171</v>
      </c>
      <c r="I33" s="259">
        <f t="shared" ref="I33" si="10">F33+6%</f>
        <v>0.14000000000000001</v>
      </c>
      <c r="J33" s="259">
        <f t="shared" ref="J33" si="11">F33-6%</f>
        <v>2.0000000000000004E-2</v>
      </c>
      <c r="K33" s="260" t="s">
        <v>79</v>
      </c>
      <c r="L33" s="126">
        <v>0.06</v>
      </c>
      <c r="N33" s="216"/>
      <c r="O33" s="217"/>
      <c r="P33" s="217"/>
      <c r="Q33" s="217"/>
      <c r="R33" s="217"/>
      <c r="S33" s="217"/>
      <c r="T33" s="217"/>
      <c r="U33" s="217"/>
      <c r="V33" s="217"/>
      <c r="W33" s="217"/>
      <c r="X33" s="218"/>
    </row>
    <row r="34" spans="2:24" hidden="1" x14ac:dyDescent="0.2">
      <c r="B34" s="131" t="s">
        <v>112</v>
      </c>
      <c r="C34" s="132"/>
      <c r="D34" s="132"/>
      <c r="E34" s="132"/>
      <c r="F34" s="132"/>
      <c r="G34" s="132"/>
      <c r="H34" s="133"/>
      <c r="I34" s="134"/>
      <c r="J34" s="134"/>
      <c r="K34" s="135"/>
    </row>
    <row r="35" spans="2:24" ht="28.5" hidden="1" x14ac:dyDescent="0.2">
      <c r="B35" s="53" t="s">
        <v>187</v>
      </c>
      <c r="C35" s="146">
        <v>2E-3</v>
      </c>
      <c r="D35" s="146">
        <v>2E-3</v>
      </c>
      <c r="E35" s="146">
        <v>2E-3</v>
      </c>
    </row>
    <row r="37" spans="2:24" ht="13.5" thickBot="1" x14ac:dyDescent="0.25"/>
    <row r="38" spans="2:24" ht="13.5" thickBot="1" x14ac:dyDescent="0.25">
      <c r="B38" s="119" t="s">
        <v>199</v>
      </c>
      <c r="C38" s="219" t="s">
        <v>230</v>
      </c>
      <c r="D38" s="220"/>
      <c r="E38" s="221"/>
    </row>
    <row r="39" spans="2:24" ht="26.25" thickBot="1" x14ac:dyDescent="0.25">
      <c r="B39" s="148" t="s">
        <v>161</v>
      </c>
      <c r="C39" s="277" t="s">
        <v>203</v>
      </c>
      <c r="D39" s="150" t="s">
        <v>226</v>
      </c>
      <c r="E39" s="151" t="s">
        <v>222</v>
      </c>
      <c r="F39" s="149" t="s">
        <v>165</v>
      </c>
      <c r="G39" s="149" t="s">
        <v>228</v>
      </c>
      <c r="H39" s="174" t="s">
        <v>166</v>
      </c>
      <c r="I39" s="150" t="s">
        <v>167</v>
      </c>
      <c r="J39" s="166" t="s">
        <v>236</v>
      </c>
      <c r="K39" s="257" t="s">
        <v>168</v>
      </c>
      <c r="N39" s="222" t="s">
        <v>169</v>
      </c>
      <c r="O39" s="223"/>
      <c r="P39" s="223"/>
      <c r="Q39" s="223"/>
      <c r="R39" s="223"/>
      <c r="S39" s="223"/>
      <c r="T39" s="223"/>
      <c r="U39" s="223"/>
      <c r="V39" s="223"/>
      <c r="W39" s="223"/>
      <c r="X39" s="224"/>
    </row>
    <row r="40" spans="2:24" ht="25.5" x14ac:dyDescent="0.2">
      <c r="B40" s="153" t="s">
        <v>170</v>
      </c>
      <c r="C40" s="278" t="s">
        <v>203</v>
      </c>
      <c r="D40" s="121">
        <v>0.23949999999999999</v>
      </c>
      <c r="E40" s="122">
        <v>0.24</v>
      </c>
      <c r="F40" s="123">
        <v>0.19</v>
      </c>
      <c r="G40" s="123">
        <v>0.19</v>
      </c>
      <c r="H40" s="124" t="s">
        <v>171</v>
      </c>
      <c r="I40" s="125">
        <f>F40+6%</f>
        <v>0.25</v>
      </c>
      <c r="J40" s="125">
        <f>F40-6%</f>
        <v>0.13</v>
      </c>
      <c r="K40" s="255" t="s">
        <v>130</v>
      </c>
      <c r="L40" s="126">
        <v>0.06</v>
      </c>
      <c r="N40" s="213" t="s">
        <v>200</v>
      </c>
      <c r="O40" s="228"/>
      <c r="P40" s="228"/>
      <c r="Q40" s="228"/>
      <c r="R40" s="228"/>
      <c r="S40" s="228"/>
      <c r="T40" s="228"/>
      <c r="U40" s="228"/>
      <c r="V40" s="228"/>
      <c r="W40" s="228"/>
      <c r="X40" s="229"/>
    </row>
    <row r="41" spans="2:24" x14ac:dyDescent="0.2">
      <c r="B41" s="156" t="s">
        <v>172</v>
      </c>
      <c r="C41" s="278" t="s">
        <v>203</v>
      </c>
      <c r="D41" s="121">
        <v>0.2702</v>
      </c>
      <c r="E41" s="122">
        <v>0.25519999999999998</v>
      </c>
      <c r="F41" s="123">
        <v>0.25</v>
      </c>
      <c r="G41" s="123">
        <v>0.25</v>
      </c>
      <c r="H41" s="124" t="s">
        <v>173</v>
      </c>
      <c r="I41" s="125">
        <f>F41+5%</f>
        <v>0.3</v>
      </c>
      <c r="J41" s="125">
        <f>F41-5%</f>
        <v>0.2</v>
      </c>
      <c r="K41" s="256" t="s">
        <v>73</v>
      </c>
      <c r="L41" s="126">
        <v>0.05</v>
      </c>
      <c r="N41" s="227"/>
      <c r="O41" s="228"/>
      <c r="P41" s="228"/>
      <c r="Q41" s="228"/>
      <c r="R41" s="228"/>
      <c r="S41" s="228"/>
      <c r="T41" s="228"/>
      <c r="U41" s="228"/>
      <c r="V41" s="228"/>
      <c r="W41" s="228"/>
      <c r="X41" s="229"/>
    </row>
    <row r="42" spans="2:24" ht="25.5" x14ac:dyDescent="0.2">
      <c r="B42" s="153" t="s">
        <v>174</v>
      </c>
      <c r="C42" s="278" t="s">
        <v>203</v>
      </c>
      <c r="D42" s="121">
        <v>0.37230000000000002</v>
      </c>
      <c r="E42" s="122">
        <v>0.41070000000000001</v>
      </c>
      <c r="F42" s="123">
        <v>0.39</v>
      </c>
      <c r="G42" s="123">
        <v>0.39</v>
      </c>
      <c r="H42" s="124" t="s">
        <v>171</v>
      </c>
      <c r="I42" s="125">
        <f t="shared" ref="I42" si="12">F42+6%</f>
        <v>0.45</v>
      </c>
      <c r="J42" s="125">
        <f t="shared" ref="J42" si="13">F42-6%</f>
        <v>0.33</v>
      </c>
      <c r="K42" s="256" t="s">
        <v>74</v>
      </c>
      <c r="L42" s="126">
        <v>0.06</v>
      </c>
      <c r="N42" s="227"/>
      <c r="O42" s="228"/>
      <c r="P42" s="228"/>
      <c r="Q42" s="228"/>
      <c r="R42" s="228"/>
      <c r="S42" s="228"/>
      <c r="T42" s="228"/>
      <c r="U42" s="228"/>
      <c r="V42" s="228"/>
      <c r="W42" s="228"/>
      <c r="X42" s="229"/>
    </row>
    <row r="43" spans="2:24" ht="25.5" x14ac:dyDescent="0.2">
      <c r="B43" s="153" t="s">
        <v>67</v>
      </c>
      <c r="C43" s="278" t="s">
        <v>203</v>
      </c>
      <c r="D43" s="121">
        <v>4.9200000000000001E-2</v>
      </c>
      <c r="E43" s="122">
        <v>4.8399999999999999E-2</v>
      </c>
      <c r="F43" s="123">
        <v>0.05</v>
      </c>
      <c r="G43" s="123">
        <v>0.05</v>
      </c>
      <c r="H43" s="124" t="s">
        <v>173</v>
      </c>
      <c r="I43" s="125">
        <f t="shared" ref="I43:I44" si="14">F43+5%</f>
        <v>0.1</v>
      </c>
      <c r="J43" s="125">
        <f t="shared" ref="J43:J44" si="15">F43-5%</f>
        <v>0</v>
      </c>
      <c r="K43" s="255" t="s">
        <v>76</v>
      </c>
      <c r="L43" s="126">
        <v>0.05</v>
      </c>
      <c r="N43" s="227"/>
      <c r="O43" s="228"/>
      <c r="P43" s="228"/>
      <c r="Q43" s="228"/>
      <c r="R43" s="228"/>
      <c r="S43" s="228"/>
      <c r="T43" s="228"/>
      <c r="U43" s="228"/>
      <c r="V43" s="228"/>
      <c r="W43" s="228"/>
      <c r="X43" s="229"/>
    </row>
    <row r="44" spans="2:24" x14ac:dyDescent="0.2">
      <c r="B44" s="153" t="s">
        <v>68</v>
      </c>
      <c r="C44" s="278" t="s">
        <v>203</v>
      </c>
      <c r="D44" s="121">
        <v>0.03</v>
      </c>
      <c r="E44" s="122">
        <v>3.8300000000000001E-2</v>
      </c>
      <c r="F44" s="123">
        <v>0.05</v>
      </c>
      <c r="G44" s="123">
        <v>0.05</v>
      </c>
      <c r="H44" s="124" t="s">
        <v>173</v>
      </c>
      <c r="I44" s="125">
        <f t="shared" si="14"/>
        <v>0.1</v>
      </c>
      <c r="J44" s="125">
        <f t="shared" si="15"/>
        <v>0</v>
      </c>
      <c r="K44" s="256" t="s">
        <v>77</v>
      </c>
      <c r="L44" s="126">
        <v>0.05</v>
      </c>
      <c r="N44" s="227"/>
      <c r="O44" s="228"/>
      <c r="P44" s="228"/>
      <c r="Q44" s="228"/>
      <c r="R44" s="228"/>
      <c r="S44" s="228"/>
      <c r="T44" s="228"/>
      <c r="U44" s="228"/>
      <c r="V44" s="228"/>
      <c r="W44" s="228"/>
      <c r="X44" s="229"/>
    </row>
    <row r="45" spans="2:24" x14ac:dyDescent="0.2">
      <c r="B45" s="156" t="s">
        <v>69</v>
      </c>
      <c r="C45" s="278" t="s">
        <v>203</v>
      </c>
      <c r="D45" s="121">
        <v>0</v>
      </c>
      <c r="E45" s="122">
        <v>0</v>
      </c>
      <c r="F45" s="123">
        <v>0.05</v>
      </c>
      <c r="G45" s="123">
        <v>0.05</v>
      </c>
      <c r="H45" s="124" t="s">
        <v>173</v>
      </c>
      <c r="I45" s="125">
        <f>F45+5%</f>
        <v>0.1</v>
      </c>
      <c r="J45" s="125">
        <f>F45-5%</f>
        <v>0</v>
      </c>
      <c r="K45" s="256" t="s">
        <v>78</v>
      </c>
      <c r="L45" s="126">
        <v>0.05</v>
      </c>
      <c r="N45" s="227"/>
      <c r="O45" s="228"/>
      <c r="P45" s="228"/>
      <c r="Q45" s="228"/>
      <c r="R45" s="228"/>
      <c r="S45" s="228"/>
      <c r="T45" s="228"/>
      <c r="U45" s="228"/>
      <c r="V45" s="228"/>
      <c r="W45" s="228"/>
      <c r="X45" s="229"/>
    </row>
    <row r="46" spans="2:24" x14ac:dyDescent="0.2">
      <c r="B46" s="156" t="s">
        <v>107</v>
      </c>
      <c r="C46" s="278" t="s">
        <v>203</v>
      </c>
      <c r="D46" s="121">
        <v>1.46E-2</v>
      </c>
      <c r="E46" s="122">
        <v>3.2599999999999997E-2</v>
      </c>
      <c r="F46" s="123">
        <v>0.05</v>
      </c>
      <c r="G46" s="123">
        <v>0.05</v>
      </c>
      <c r="H46" s="124" t="s">
        <v>173</v>
      </c>
      <c r="I46" s="125">
        <f>F46+5%</f>
        <v>0.1</v>
      </c>
      <c r="J46" s="125">
        <f>F46-5%</f>
        <v>0</v>
      </c>
      <c r="K46" s="256" t="s">
        <v>78</v>
      </c>
      <c r="L46" s="126">
        <v>0.05</v>
      </c>
      <c r="N46" s="227"/>
      <c r="O46" s="228"/>
      <c r="P46" s="228"/>
      <c r="Q46" s="228"/>
      <c r="R46" s="228"/>
      <c r="S46" s="228"/>
      <c r="T46" s="228"/>
      <c r="U46" s="228"/>
      <c r="V46" s="228"/>
      <c r="W46" s="228"/>
      <c r="X46" s="229"/>
    </row>
    <row r="47" spans="2:24" x14ac:dyDescent="0.2">
      <c r="B47" s="156" t="s">
        <v>70</v>
      </c>
      <c r="C47" s="278" t="s">
        <v>203</v>
      </c>
      <c r="D47" s="121">
        <v>0.1862</v>
      </c>
      <c r="E47" s="122">
        <v>0.14549999999999999</v>
      </c>
      <c r="F47" s="123">
        <v>0.15</v>
      </c>
      <c r="G47" s="123">
        <v>0.12</v>
      </c>
      <c r="H47" s="124" t="s">
        <v>173</v>
      </c>
      <c r="I47" s="125">
        <f>G47+5%</f>
        <v>0.16999999999999998</v>
      </c>
      <c r="J47" s="125">
        <f>G47-5%</f>
        <v>6.9999999999999993E-2</v>
      </c>
      <c r="K47" s="256" t="s">
        <v>78</v>
      </c>
      <c r="L47" s="126">
        <v>0.05</v>
      </c>
      <c r="N47" s="227"/>
      <c r="O47" s="228"/>
      <c r="P47" s="228"/>
      <c r="Q47" s="228"/>
      <c r="R47" s="228"/>
      <c r="S47" s="228"/>
      <c r="T47" s="228"/>
      <c r="U47" s="228"/>
      <c r="V47" s="228"/>
      <c r="W47" s="228"/>
      <c r="X47" s="229"/>
    </row>
    <row r="48" spans="2:24" x14ac:dyDescent="0.2">
      <c r="B48" s="156" t="s">
        <v>71</v>
      </c>
      <c r="C48" s="278" t="s">
        <v>203</v>
      </c>
      <c r="D48" s="121">
        <v>2.8299999999999999E-2</v>
      </c>
      <c r="E48" s="122">
        <v>3.1800000000000002E-2</v>
      </c>
      <c r="F48" s="123">
        <v>0.05</v>
      </c>
      <c r="G48" s="123">
        <v>0.05</v>
      </c>
      <c r="H48" s="124" t="s">
        <v>173</v>
      </c>
      <c r="I48" s="125">
        <f t="shared" ref="I48" si="16">F48+5%</f>
        <v>0.1</v>
      </c>
      <c r="J48" s="125">
        <f t="shared" ref="J48" si="17">F48-5%</f>
        <v>0</v>
      </c>
      <c r="K48" s="261" t="s">
        <v>203</v>
      </c>
      <c r="L48" s="126">
        <v>0.05</v>
      </c>
      <c r="N48" s="227"/>
      <c r="O48" s="228"/>
      <c r="P48" s="228"/>
      <c r="Q48" s="228"/>
      <c r="R48" s="228"/>
      <c r="S48" s="228"/>
      <c r="T48" s="228"/>
      <c r="U48" s="228"/>
      <c r="V48" s="228"/>
      <c r="W48" s="228"/>
      <c r="X48" s="229"/>
    </row>
    <row r="49" spans="2:24" x14ac:dyDescent="0.2">
      <c r="B49" s="156" t="s">
        <v>175</v>
      </c>
      <c r="C49" s="279" t="s">
        <v>203</v>
      </c>
      <c r="D49" s="128">
        <f t="shared" ref="D49:E49" si="18">SUM(D40:D48)</f>
        <v>1.1903000000000001</v>
      </c>
      <c r="E49" s="129">
        <f t="shared" si="18"/>
        <v>1.2024999999999999</v>
      </c>
      <c r="F49" s="130">
        <v>1.2300000000000002</v>
      </c>
      <c r="G49" s="130">
        <f>SUM(G40:G48)</f>
        <v>1.2000000000000004</v>
      </c>
      <c r="H49" s="158" t="s">
        <v>203</v>
      </c>
      <c r="I49" s="158" t="s">
        <v>203</v>
      </c>
      <c r="J49" s="158" t="s">
        <v>203</v>
      </c>
      <c r="K49" s="261" t="s">
        <v>203</v>
      </c>
      <c r="N49" s="227"/>
      <c r="O49" s="228"/>
      <c r="P49" s="228"/>
      <c r="Q49" s="228"/>
      <c r="R49" s="228"/>
      <c r="S49" s="228"/>
      <c r="T49" s="228"/>
      <c r="U49" s="228"/>
      <c r="V49" s="228"/>
      <c r="W49" s="228"/>
      <c r="X49" s="229"/>
    </row>
    <row r="50" spans="2:24" ht="13.5" thickBot="1" x14ac:dyDescent="0.25">
      <c r="B50" s="159" t="s">
        <v>176</v>
      </c>
      <c r="C50" s="280" t="s">
        <v>203</v>
      </c>
      <c r="D50" s="161">
        <v>0.2303</v>
      </c>
      <c r="E50" s="162">
        <v>0.2409</v>
      </c>
      <c r="F50" s="163">
        <v>0.25</v>
      </c>
      <c r="G50" s="163">
        <v>0.25</v>
      </c>
      <c r="H50" s="258" t="s">
        <v>171</v>
      </c>
      <c r="I50" s="259">
        <f t="shared" ref="I50" si="19">F50+6%</f>
        <v>0.31</v>
      </c>
      <c r="J50" s="259">
        <f t="shared" ref="J50" si="20">F50-6%</f>
        <v>0.19</v>
      </c>
      <c r="K50" s="260" t="s">
        <v>79</v>
      </c>
      <c r="L50" s="126">
        <v>0.06</v>
      </c>
      <c r="N50" s="230"/>
      <c r="O50" s="231"/>
      <c r="P50" s="231"/>
      <c r="Q50" s="231"/>
      <c r="R50" s="231"/>
      <c r="S50" s="231"/>
      <c r="T50" s="231"/>
      <c r="U50" s="231"/>
      <c r="V50" s="231"/>
      <c r="W50" s="231"/>
      <c r="X50" s="232"/>
    </row>
    <row r="51" spans="2:24" hidden="1" x14ac:dyDescent="0.2">
      <c r="B51" s="136" t="s">
        <v>112</v>
      </c>
      <c r="C51" s="121"/>
      <c r="D51" s="121"/>
      <c r="E51" s="121"/>
      <c r="F51" s="121"/>
      <c r="G51" s="121"/>
      <c r="H51" s="137"/>
      <c r="I51" s="138"/>
      <c r="J51" s="138"/>
      <c r="K51" s="139"/>
    </row>
    <row r="52" spans="2:24" ht="28.5" hidden="1" x14ac:dyDescent="0.2">
      <c r="B52" s="53" t="s">
        <v>187</v>
      </c>
      <c r="C52" s="146">
        <v>2.3999999999999998E-3</v>
      </c>
      <c r="D52" s="146">
        <v>2.3999999999999998E-3</v>
      </c>
      <c r="E52" s="146">
        <v>2E-3</v>
      </c>
    </row>
    <row r="53" spans="2:24" ht="14.25" x14ac:dyDescent="0.2">
      <c r="B53" s="32"/>
      <c r="C53" s="146"/>
      <c r="D53" s="146"/>
      <c r="E53" s="146"/>
    </row>
    <row r="54" spans="2:24" ht="15" thickBot="1" x14ac:dyDescent="0.25">
      <c r="B54" s="32"/>
      <c r="C54" s="146"/>
      <c r="D54" s="146"/>
      <c r="E54" s="146"/>
    </row>
    <row r="55" spans="2:24" ht="13.5" thickBot="1" x14ac:dyDescent="0.25">
      <c r="B55" s="119" t="s">
        <v>196</v>
      </c>
      <c r="C55" s="219" t="s">
        <v>230</v>
      </c>
      <c r="D55" s="220"/>
      <c r="E55" s="221"/>
    </row>
    <row r="56" spans="2:24" ht="26.25" thickBot="1" x14ac:dyDescent="0.25">
      <c r="B56" s="148" t="s">
        <v>161</v>
      </c>
      <c r="C56" s="149" t="s">
        <v>223</v>
      </c>
      <c r="D56" s="150" t="s">
        <v>226</v>
      </c>
      <c r="E56" s="151" t="s">
        <v>227</v>
      </c>
      <c r="F56" s="149" t="s">
        <v>165</v>
      </c>
      <c r="G56" s="149" t="s">
        <v>235</v>
      </c>
      <c r="H56" s="174" t="s">
        <v>166</v>
      </c>
      <c r="I56" s="150" t="s">
        <v>167</v>
      </c>
      <c r="J56" s="166" t="s">
        <v>203</v>
      </c>
      <c r="K56" s="257" t="s">
        <v>168</v>
      </c>
      <c r="N56" s="222" t="s">
        <v>169</v>
      </c>
      <c r="O56" s="223"/>
      <c r="P56" s="223"/>
      <c r="Q56" s="223"/>
      <c r="R56" s="223"/>
      <c r="S56" s="223"/>
      <c r="T56" s="223"/>
      <c r="U56" s="223"/>
      <c r="V56" s="223"/>
      <c r="W56" s="223"/>
      <c r="X56" s="224"/>
    </row>
    <row r="57" spans="2:24" ht="25.5" x14ac:dyDescent="0.2">
      <c r="B57" s="153" t="s">
        <v>170</v>
      </c>
      <c r="C57" s="278" t="s">
        <v>203</v>
      </c>
      <c r="D57" s="281" t="s">
        <v>203</v>
      </c>
      <c r="E57" s="282" t="s">
        <v>203</v>
      </c>
      <c r="F57" s="177" t="s">
        <v>203</v>
      </c>
      <c r="G57" s="177" t="s">
        <v>203</v>
      </c>
      <c r="H57" s="124" t="s">
        <v>171</v>
      </c>
      <c r="I57" s="158" t="s">
        <v>203</v>
      </c>
      <c r="J57" s="158" t="s">
        <v>203</v>
      </c>
      <c r="K57" s="283" t="s">
        <v>203</v>
      </c>
      <c r="L57" s="126">
        <v>0.06</v>
      </c>
      <c r="N57" s="210" t="s">
        <v>197</v>
      </c>
      <c r="O57" s="225"/>
      <c r="P57" s="225"/>
      <c r="Q57" s="225"/>
      <c r="R57" s="225"/>
      <c r="S57" s="225"/>
      <c r="T57" s="225"/>
      <c r="U57" s="225"/>
      <c r="V57" s="225"/>
      <c r="W57" s="225"/>
      <c r="X57" s="226"/>
    </row>
    <row r="58" spans="2:24" x14ac:dyDescent="0.2">
      <c r="B58" s="156" t="s">
        <v>172</v>
      </c>
      <c r="C58" s="278" t="s">
        <v>203</v>
      </c>
      <c r="D58" s="281" t="s">
        <v>203</v>
      </c>
      <c r="E58" s="282" t="s">
        <v>203</v>
      </c>
      <c r="F58" s="177" t="s">
        <v>203</v>
      </c>
      <c r="G58" s="198">
        <v>1</v>
      </c>
      <c r="H58" s="124" t="s">
        <v>173</v>
      </c>
      <c r="I58" s="142">
        <f>G58+5%</f>
        <v>1.05</v>
      </c>
      <c r="J58" s="142">
        <f>G58-5%</f>
        <v>0.95</v>
      </c>
      <c r="K58" s="283" t="s">
        <v>203</v>
      </c>
      <c r="L58" s="126">
        <v>0.05</v>
      </c>
      <c r="N58" s="227"/>
      <c r="O58" s="228"/>
      <c r="P58" s="228"/>
      <c r="Q58" s="228"/>
      <c r="R58" s="228"/>
      <c r="S58" s="228"/>
      <c r="T58" s="228"/>
      <c r="U58" s="228"/>
      <c r="V58" s="228"/>
      <c r="W58" s="228"/>
      <c r="X58" s="229"/>
    </row>
    <row r="59" spans="2:24" ht="25.5" x14ac:dyDescent="0.2">
      <c r="B59" s="153" t="s">
        <v>174</v>
      </c>
      <c r="C59" s="278" t="s">
        <v>203</v>
      </c>
      <c r="D59" s="281" t="s">
        <v>203</v>
      </c>
      <c r="E59" s="282" t="s">
        <v>203</v>
      </c>
      <c r="F59" s="177" t="s">
        <v>203</v>
      </c>
      <c r="G59" s="198">
        <v>0.06</v>
      </c>
      <c r="H59" s="124" t="s">
        <v>171</v>
      </c>
      <c r="I59" s="142">
        <f>G59+6%</f>
        <v>0.12</v>
      </c>
      <c r="J59" s="142">
        <f>G59-6%</f>
        <v>0</v>
      </c>
      <c r="K59" s="261" t="s">
        <v>203</v>
      </c>
      <c r="L59" s="126">
        <v>0.06</v>
      </c>
      <c r="N59" s="227"/>
      <c r="O59" s="228"/>
      <c r="P59" s="228"/>
      <c r="Q59" s="228"/>
      <c r="R59" s="228"/>
      <c r="S59" s="228"/>
      <c r="T59" s="228"/>
      <c r="U59" s="228"/>
      <c r="V59" s="228"/>
      <c r="W59" s="228"/>
      <c r="X59" s="229"/>
    </row>
    <row r="60" spans="2:24" x14ac:dyDescent="0.2">
      <c r="B60" s="156" t="s">
        <v>70</v>
      </c>
      <c r="C60" s="120">
        <v>1</v>
      </c>
      <c r="D60" s="121">
        <v>1</v>
      </c>
      <c r="E60" s="122">
        <v>1</v>
      </c>
      <c r="F60" s="123">
        <v>0.95</v>
      </c>
      <c r="G60" s="198">
        <v>0.15</v>
      </c>
      <c r="H60" s="124" t="s">
        <v>173</v>
      </c>
      <c r="I60" s="142">
        <f>G60+5%</f>
        <v>0.2</v>
      </c>
      <c r="J60" s="142">
        <f>G60-5%</f>
        <v>9.9999999999999992E-2</v>
      </c>
      <c r="K60" s="256" t="s">
        <v>78</v>
      </c>
      <c r="L60" s="126">
        <v>0.05</v>
      </c>
      <c r="N60" s="227"/>
      <c r="O60" s="228"/>
      <c r="P60" s="228"/>
      <c r="Q60" s="228"/>
      <c r="R60" s="228"/>
      <c r="S60" s="228"/>
      <c r="T60" s="228"/>
      <c r="U60" s="228"/>
      <c r="V60" s="228"/>
      <c r="W60" s="228"/>
      <c r="X60" s="229"/>
    </row>
    <row r="61" spans="2:24" x14ac:dyDescent="0.2">
      <c r="B61" s="156" t="s">
        <v>175</v>
      </c>
      <c r="C61" s="127">
        <f>SUM(C57:C60)</f>
        <v>1</v>
      </c>
      <c r="D61" s="128">
        <f>SUM(D57:D60)</f>
        <v>1</v>
      </c>
      <c r="E61" s="129">
        <f>SUM(E57:E60)</f>
        <v>1</v>
      </c>
      <c r="F61" s="130">
        <v>1</v>
      </c>
      <c r="G61" s="130">
        <f>SUM(G57:G60)</f>
        <v>1.21</v>
      </c>
      <c r="H61" s="158" t="s">
        <v>203</v>
      </c>
      <c r="I61" s="158" t="s">
        <v>203</v>
      </c>
      <c r="J61" s="158" t="s">
        <v>203</v>
      </c>
      <c r="K61" s="261" t="s">
        <v>203</v>
      </c>
      <c r="N61" s="227"/>
      <c r="O61" s="228"/>
      <c r="P61" s="228"/>
      <c r="Q61" s="228"/>
      <c r="R61" s="228"/>
      <c r="S61" s="228"/>
      <c r="T61" s="228"/>
      <c r="U61" s="228"/>
      <c r="V61" s="228"/>
      <c r="W61" s="228"/>
      <c r="X61" s="229"/>
    </row>
    <row r="62" spans="2:24" ht="13.5" thickBot="1" x14ac:dyDescent="0.25">
      <c r="B62" s="159" t="s">
        <v>176</v>
      </c>
      <c r="C62" s="280" t="s">
        <v>203</v>
      </c>
      <c r="D62" s="284" t="s">
        <v>203</v>
      </c>
      <c r="E62" s="285" t="s">
        <v>203</v>
      </c>
      <c r="F62" s="286" t="s">
        <v>203</v>
      </c>
      <c r="G62" s="286" t="s">
        <v>203</v>
      </c>
      <c r="H62" s="258" t="s">
        <v>171</v>
      </c>
      <c r="I62" s="287" t="s">
        <v>203</v>
      </c>
      <c r="J62" s="287" t="s">
        <v>203</v>
      </c>
      <c r="K62" s="269" t="s">
        <v>203</v>
      </c>
      <c r="L62" s="126">
        <v>0.06</v>
      </c>
      <c r="N62" s="230"/>
      <c r="O62" s="231"/>
      <c r="P62" s="231"/>
      <c r="Q62" s="231"/>
      <c r="R62" s="231"/>
      <c r="S62" s="231"/>
      <c r="T62" s="231"/>
      <c r="U62" s="231"/>
      <c r="V62" s="231"/>
      <c r="W62" s="231"/>
      <c r="X62" s="232"/>
    </row>
    <row r="63" spans="2:24" ht="28.5" hidden="1" x14ac:dyDescent="0.2">
      <c r="B63" s="53" t="s">
        <v>187</v>
      </c>
      <c r="C63" s="146">
        <v>1E-3</v>
      </c>
      <c r="D63" s="146">
        <v>1E-3</v>
      </c>
      <c r="E63" s="146">
        <v>1E-3</v>
      </c>
    </row>
    <row r="65" spans="2:24" ht="13.5" thickBot="1" x14ac:dyDescent="0.25"/>
    <row r="66" spans="2:24" ht="13.5" thickBot="1" x14ac:dyDescent="0.25">
      <c r="B66" s="119" t="s">
        <v>97</v>
      </c>
      <c r="C66" s="219" t="s">
        <v>230</v>
      </c>
      <c r="D66" s="220"/>
      <c r="E66" s="221"/>
    </row>
    <row r="67" spans="2:24" ht="26.25" thickBot="1" x14ac:dyDescent="0.25">
      <c r="B67" s="148" t="s">
        <v>161</v>
      </c>
      <c r="C67" s="149" t="s">
        <v>223</v>
      </c>
      <c r="D67" s="150" t="s">
        <v>226</v>
      </c>
      <c r="E67" s="289" t="s">
        <v>203</v>
      </c>
      <c r="F67" s="149" t="s">
        <v>165</v>
      </c>
      <c r="G67" s="149" t="s">
        <v>228</v>
      </c>
      <c r="H67" s="174" t="s">
        <v>166</v>
      </c>
      <c r="I67" s="150" t="s">
        <v>167</v>
      </c>
      <c r="J67" s="166" t="s">
        <v>236</v>
      </c>
      <c r="K67" s="257" t="s">
        <v>168</v>
      </c>
      <c r="N67" s="222" t="s">
        <v>169</v>
      </c>
      <c r="O67" s="223"/>
      <c r="P67" s="223"/>
      <c r="Q67" s="223"/>
      <c r="R67" s="223"/>
      <c r="S67" s="223"/>
      <c r="T67" s="223"/>
      <c r="U67" s="223"/>
      <c r="V67" s="223"/>
      <c r="W67" s="223"/>
      <c r="X67" s="224"/>
    </row>
    <row r="68" spans="2:24" ht="25.5" x14ac:dyDescent="0.2">
      <c r="B68" s="153" t="s">
        <v>170</v>
      </c>
      <c r="C68" s="120">
        <v>0.3624</v>
      </c>
      <c r="D68" s="179" t="s">
        <v>231</v>
      </c>
      <c r="E68" s="290" t="s">
        <v>203</v>
      </c>
      <c r="F68" s="123">
        <v>0.46</v>
      </c>
      <c r="G68" s="123">
        <v>0.46</v>
      </c>
      <c r="H68" s="124" t="s">
        <v>171</v>
      </c>
      <c r="I68" s="125">
        <f>F68+6%</f>
        <v>0.52</v>
      </c>
      <c r="J68" s="125">
        <f>F68-6%</f>
        <v>0.4</v>
      </c>
      <c r="K68" s="255" t="s">
        <v>233</v>
      </c>
      <c r="L68" s="126">
        <v>0.06</v>
      </c>
      <c r="N68" s="210" t="s">
        <v>177</v>
      </c>
      <c r="O68" s="225"/>
      <c r="P68" s="225"/>
      <c r="Q68" s="225"/>
      <c r="R68" s="225"/>
      <c r="S68" s="225"/>
      <c r="T68" s="225"/>
      <c r="U68" s="225"/>
      <c r="V68" s="225"/>
      <c r="W68" s="225"/>
      <c r="X68" s="226"/>
    </row>
    <row r="69" spans="2:24" x14ac:dyDescent="0.2">
      <c r="B69" s="156" t="s">
        <v>172</v>
      </c>
      <c r="C69" s="120">
        <v>0.3367</v>
      </c>
      <c r="D69" s="291" t="s">
        <v>203</v>
      </c>
      <c r="E69" s="290" t="s">
        <v>203</v>
      </c>
      <c r="F69" s="123">
        <v>0.38</v>
      </c>
      <c r="G69" s="123">
        <v>0.38</v>
      </c>
      <c r="H69" s="124" t="s">
        <v>173</v>
      </c>
      <c r="I69" s="125">
        <f>F69+5%</f>
        <v>0.43</v>
      </c>
      <c r="J69" s="125">
        <f>F69-5%</f>
        <v>0.33</v>
      </c>
      <c r="K69" s="288" t="s">
        <v>73</v>
      </c>
      <c r="L69" s="126">
        <v>0.05</v>
      </c>
      <c r="N69" s="227"/>
      <c r="O69" s="228"/>
      <c r="P69" s="228"/>
      <c r="Q69" s="228"/>
      <c r="R69" s="228"/>
      <c r="S69" s="228"/>
      <c r="T69" s="228"/>
      <c r="U69" s="228"/>
      <c r="V69" s="228"/>
      <c r="W69" s="228"/>
      <c r="X69" s="229"/>
    </row>
    <row r="70" spans="2:24" ht="25.5" x14ac:dyDescent="0.2">
      <c r="B70" s="153" t="s">
        <v>174</v>
      </c>
      <c r="C70" s="120">
        <v>0.3392</v>
      </c>
      <c r="D70" s="291" t="s">
        <v>203</v>
      </c>
      <c r="E70" s="290" t="s">
        <v>203</v>
      </c>
      <c r="F70" s="123">
        <v>0.33</v>
      </c>
      <c r="G70" s="123">
        <v>0.33</v>
      </c>
      <c r="H70" s="124" t="s">
        <v>171</v>
      </c>
      <c r="I70" s="125">
        <f t="shared" ref="I70" si="21">F70+6%</f>
        <v>0.39</v>
      </c>
      <c r="J70" s="125">
        <f t="shared" ref="J70" si="22">F70-6%</f>
        <v>0.27</v>
      </c>
      <c r="K70" s="255" t="s">
        <v>74</v>
      </c>
      <c r="L70" s="126">
        <v>0.06</v>
      </c>
      <c r="N70" s="227"/>
      <c r="O70" s="228"/>
      <c r="P70" s="228"/>
      <c r="Q70" s="228"/>
      <c r="R70" s="228"/>
      <c r="S70" s="228"/>
      <c r="T70" s="228"/>
      <c r="U70" s="228"/>
      <c r="V70" s="228"/>
      <c r="W70" s="228"/>
      <c r="X70" s="229"/>
    </row>
    <row r="71" spans="2:24" x14ac:dyDescent="0.2">
      <c r="B71" s="156" t="s">
        <v>70</v>
      </c>
      <c r="C71" s="120">
        <v>0.192</v>
      </c>
      <c r="D71" s="291" t="s">
        <v>203</v>
      </c>
      <c r="E71" s="290" t="s">
        <v>203</v>
      </c>
      <c r="F71" s="123">
        <v>0.15</v>
      </c>
      <c r="G71" s="123">
        <v>0.15</v>
      </c>
      <c r="H71" s="124" t="s">
        <v>173</v>
      </c>
      <c r="I71" s="125">
        <f>IF(F71+5%&gt;20%,20%,F71+5%)</f>
        <v>0.2</v>
      </c>
      <c r="J71" s="125">
        <f>IF(F71+5%&gt;20%,15%,F71-5%)</f>
        <v>9.9999999999999992E-2</v>
      </c>
      <c r="K71" s="256" t="s">
        <v>78</v>
      </c>
      <c r="L71" s="126">
        <v>0.05</v>
      </c>
      <c r="N71" s="227"/>
      <c r="O71" s="228"/>
      <c r="P71" s="228"/>
      <c r="Q71" s="228"/>
      <c r="R71" s="228"/>
      <c r="S71" s="228"/>
      <c r="T71" s="228"/>
      <c r="U71" s="228"/>
      <c r="V71" s="228"/>
      <c r="W71" s="228"/>
      <c r="X71" s="229"/>
    </row>
    <row r="72" spans="2:24" x14ac:dyDescent="0.2">
      <c r="B72" s="156" t="s">
        <v>175</v>
      </c>
      <c r="C72" s="127">
        <f>SUM(C68:C71)</f>
        <v>1.2302999999999999</v>
      </c>
      <c r="D72" s="292" t="s">
        <v>203</v>
      </c>
      <c r="E72" s="293" t="s">
        <v>203</v>
      </c>
      <c r="F72" s="130">
        <v>1.32</v>
      </c>
      <c r="G72" s="130">
        <f>SUM(G68:G71)</f>
        <v>1.32</v>
      </c>
      <c r="H72" s="158" t="s">
        <v>203</v>
      </c>
      <c r="I72" s="158" t="s">
        <v>203</v>
      </c>
      <c r="J72" s="158" t="s">
        <v>203</v>
      </c>
      <c r="K72" s="261" t="s">
        <v>203</v>
      </c>
      <c r="N72" s="227"/>
      <c r="O72" s="228"/>
      <c r="P72" s="228"/>
      <c r="Q72" s="228"/>
      <c r="R72" s="228"/>
      <c r="S72" s="228"/>
      <c r="T72" s="228"/>
      <c r="U72" s="228"/>
      <c r="V72" s="228"/>
      <c r="W72" s="228"/>
      <c r="X72" s="229"/>
    </row>
    <row r="73" spans="2:24" ht="13.5" thickBot="1" x14ac:dyDescent="0.25">
      <c r="B73" s="159" t="s">
        <v>176</v>
      </c>
      <c r="C73" s="160">
        <v>0.85609999999999997</v>
      </c>
      <c r="D73" s="294" t="s">
        <v>203</v>
      </c>
      <c r="E73" s="295" t="s">
        <v>203</v>
      </c>
      <c r="F73" s="163">
        <v>0.22</v>
      </c>
      <c r="G73" s="163">
        <v>0.22</v>
      </c>
      <c r="H73" s="258" t="s">
        <v>171</v>
      </c>
      <c r="I73" s="259">
        <f>G73+6%</f>
        <v>0.28000000000000003</v>
      </c>
      <c r="J73" s="259">
        <f>G73-6%</f>
        <v>0.16</v>
      </c>
      <c r="K73" s="260" t="s">
        <v>79</v>
      </c>
      <c r="L73" s="126">
        <v>0.06</v>
      </c>
      <c r="N73" s="230"/>
      <c r="O73" s="231"/>
      <c r="P73" s="231"/>
      <c r="Q73" s="231"/>
      <c r="R73" s="231"/>
      <c r="S73" s="231"/>
      <c r="T73" s="231"/>
      <c r="U73" s="231"/>
      <c r="V73" s="231"/>
      <c r="W73" s="231"/>
      <c r="X73" s="232"/>
    </row>
    <row r="74" spans="2:24" hidden="1" x14ac:dyDescent="0.2">
      <c r="B74" s="131" t="s">
        <v>112</v>
      </c>
      <c r="C74" s="132"/>
      <c r="D74" s="132"/>
      <c r="E74" s="132"/>
      <c r="F74" s="132"/>
      <c r="G74" s="132"/>
      <c r="H74" s="133"/>
      <c r="I74" s="134"/>
      <c r="J74" s="134"/>
      <c r="K74" s="135"/>
      <c r="P74" s="140"/>
      <c r="Q74" s="140"/>
      <c r="R74" s="140"/>
      <c r="S74" s="140"/>
      <c r="T74" s="140"/>
      <c r="U74" s="140"/>
      <c r="V74" s="140"/>
      <c r="W74" s="140"/>
      <c r="X74" s="141"/>
    </row>
    <row r="75" spans="2:24" ht="28.5" hidden="1" x14ac:dyDescent="0.2">
      <c r="B75" s="53" t="s">
        <v>187</v>
      </c>
      <c r="C75" s="146">
        <v>2E-3</v>
      </c>
    </row>
    <row r="76" spans="2:24" ht="14.25" x14ac:dyDescent="0.2">
      <c r="B76" s="32"/>
      <c r="C76" s="146"/>
    </row>
    <row r="77" spans="2:24" ht="15" thickBot="1" x14ac:dyDescent="0.25">
      <c r="B77" s="32"/>
      <c r="C77" s="146"/>
    </row>
    <row r="78" spans="2:24" ht="13.5" thickBot="1" x14ac:dyDescent="0.25">
      <c r="B78" s="119" t="s">
        <v>201</v>
      </c>
      <c r="C78" s="219" t="s">
        <v>230</v>
      </c>
      <c r="D78" s="220"/>
      <c r="E78" s="221"/>
      <c r="F78" s="80" t="s">
        <v>202</v>
      </c>
    </row>
    <row r="79" spans="2:24" ht="26.25" thickBot="1" x14ac:dyDescent="0.25">
      <c r="B79" s="148" t="s">
        <v>161</v>
      </c>
      <c r="C79" s="149" t="s">
        <v>162</v>
      </c>
      <c r="D79" s="150" t="s">
        <v>163</v>
      </c>
      <c r="E79" s="151" t="s">
        <v>164</v>
      </c>
      <c r="F79" s="149" t="s">
        <v>165</v>
      </c>
      <c r="G79" s="152" t="s">
        <v>228</v>
      </c>
      <c r="H79" s="296" t="s">
        <v>166</v>
      </c>
      <c r="I79" s="150" t="s">
        <v>167</v>
      </c>
      <c r="J79" s="166" t="s">
        <v>203</v>
      </c>
      <c r="K79" s="257" t="s">
        <v>168</v>
      </c>
      <c r="N79" s="222" t="s">
        <v>169</v>
      </c>
      <c r="O79" s="223"/>
      <c r="P79" s="223"/>
      <c r="Q79" s="223"/>
      <c r="R79" s="223"/>
      <c r="S79" s="223"/>
      <c r="T79" s="223"/>
      <c r="U79" s="223"/>
      <c r="V79" s="223"/>
      <c r="W79" s="223"/>
      <c r="X79" s="224"/>
    </row>
    <row r="80" spans="2:24" ht="25.5" x14ac:dyDescent="0.2">
      <c r="B80" s="153" t="s">
        <v>170</v>
      </c>
      <c r="C80" s="179" t="s">
        <v>231</v>
      </c>
      <c r="D80" s="179" t="s">
        <v>231</v>
      </c>
      <c r="E80" s="179" t="s">
        <v>231</v>
      </c>
      <c r="F80" s="123">
        <v>0.99</v>
      </c>
      <c r="G80" s="154">
        <v>0.99</v>
      </c>
      <c r="H80" s="155" t="s">
        <v>171</v>
      </c>
      <c r="I80" s="125">
        <f>F80+6%</f>
        <v>1.05</v>
      </c>
      <c r="J80" s="125">
        <f>F80-6%</f>
        <v>0.92999999999999994</v>
      </c>
      <c r="K80" s="255" t="s">
        <v>233</v>
      </c>
      <c r="L80" s="126">
        <v>0.06</v>
      </c>
      <c r="N80" s="213" t="s">
        <v>207</v>
      </c>
      <c r="O80" s="228"/>
      <c r="P80" s="228"/>
      <c r="Q80" s="228"/>
      <c r="R80" s="228"/>
      <c r="S80" s="228"/>
      <c r="T80" s="228"/>
      <c r="U80" s="228"/>
      <c r="V80" s="228"/>
      <c r="W80" s="228"/>
      <c r="X80" s="229"/>
    </row>
    <row r="81" spans="2:24" x14ac:dyDescent="0.2">
      <c r="B81" s="156" t="s">
        <v>172</v>
      </c>
      <c r="C81" s="278" t="s">
        <v>203</v>
      </c>
      <c r="D81" s="281" t="s">
        <v>203</v>
      </c>
      <c r="E81" s="282" t="s">
        <v>203</v>
      </c>
      <c r="F81" s="123">
        <v>0.3</v>
      </c>
      <c r="G81" s="154">
        <v>0.3</v>
      </c>
      <c r="H81" s="155" t="s">
        <v>173</v>
      </c>
      <c r="I81" s="125">
        <f>F81+5%</f>
        <v>0.35</v>
      </c>
      <c r="J81" s="125">
        <f>F81-5%</f>
        <v>0.25</v>
      </c>
      <c r="K81" s="256" t="s">
        <v>73</v>
      </c>
      <c r="L81" s="126">
        <v>0.05</v>
      </c>
      <c r="N81" s="227"/>
      <c r="O81" s="228"/>
      <c r="P81" s="228"/>
      <c r="Q81" s="228"/>
      <c r="R81" s="228"/>
      <c r="S81" s="228"/>
      <c r="T81" s="228"/>
      <c r="U81" s="228"/>
      <c r="V81" s="228"/>
      <c r="W81" s="228"/>
      <c r="X81" s="229"/>
    </row>
    <row r="82" spans="2:24" ht="25.5" x14ac:dyDescent="0.2">
      <c r="B82" s="153" t="s">
        <v>174</v>
      </c>
      <c r="C82" s="278" t="s">
        <v>203</v>
      </c>
      <c r="D82" s="281" t="s">
        <v>203</v>
      </c>
      <c r="E82" s="282" t="s">
        <v>203</v>
      </c>
      <c r="F82" s="123">
        <v>0.06</v>
      </c>
      <c r="G82" s="154">
        <v>0.06</v>
      </c>
      <c r="H82" s="155" t="s">
        <v>171</v>
      </c>
      <c r="I82" s="125">
        <f t="shared" ref="I82:I85" si="23">F82+6%</f>
        <v>0.12</v>
      </c>
      <c r="J82" s="125">
        <f t="shared" ref="J82:J85" si="24">F82-6%</f>
        <v>0</v>
      </c>
      <c r="K82" s="256" t="s">
        <v>74</v>
      </c>
      <c r="L82" s="126">
        <v>0.06</v>
      </c>
      <c r="N82" s="227"/>
      <c r="O82" s="228"/>
      <c r="P82" s="228"/>
      <c r="Q82" s="228"/>
      <c r="R82" s="228"/>
      <c r="S82" s="228"/>
      <c r="T82" s="228"/>
      <c r="U82" s="228"/>
      <c r="V82" s="228"/>
      <c r="W82" s="228"/>
      <c r="X82" s="229"/>
    </row>
    <row r="83" spans="2:24" x14ac:dyDescent="0.2">
      <c r="B83" s="156" t="s">
        <v>70</v>
      </c>
      <c r="C83" s="278" t="s">
        <v>203</v>
      </c>
      <c r="D83" s="281" t="s">
        <v>203</v>
      </c>
      <c r="E83" s="282" t="s">
        <v>203</v>
      </c>
      <c r="F83" s="123">
        <v>0.15</v>
      </c>
      <c r="G83" s="154">
        <v>0.15</v>
      </c>
      <c r="H83" s="155" t="s">
        <v>173</v>
      </c>
      <c r="I83" s="125">
        <f>F83+5%</f>
        <v>0.2</v>
      </c>
      <c r="J83" s="125">
        <f>F83-5%</f>
        <v>9.9999999999999992E-2</v>
      </c>
      <c r="K83" s="256" t="s">
        <v>78</v>
      </c>
      <c r="L83" s="126">
        <v>0.05</v>
      </c>
      <c r="N83" s="227"/>
      <c r="O83" s="228"/>
      <c r="P83" s="228"/>
      <c r="Q83" s="228"/>
      <c r="R83" s="228"/>
      <c r="S83" s="228"/>
      <c r="T83" s="228"/>
      <c r="U83" s="228"/>
      <c r="V83" s="228"/>
      <c r="W83" s="228"/>
      <c r="X83" s="229"/>
    </row>
    <row r="84" spans="2:24" x14ac:dyDescent="0.2">
      <c r="B84" s="156" t="s">
        <v>175</v>
      </c>
      <c r="C84" s="279" t="s">
        <v>203</v>
      </c>
      <c r="D84" s="298" t="s">
        <v>203</v>
      </c>
      <c r="E84" s="299" t="s">
        <v>203</v>
      </c>
      <c r="F84" s="130">
        <f>SUM(F80:F83)</f>
        <v>1.5</v>
      </c>
      <c r="G84" s="130">
        <f>SUM(G80:G83)</f>
        <v>1.5</v>
      </c>
      <c r="H84" s="157" t="s">
        <v>203</v>
      </c>
      <c r="I84" s="158" t="s">
        <v>203</v>
      </c>
      <c r="J84" s="158" t="s">
        <v>203</v>
      </c>
      <c r="K84" s="261" t="s">
        <v>203</v>
      </c>
      <c r="N84" s="227"/>
      <c r="O84" s="228"/>
      <c r="P84" s="228"/>
      <c r="Q84" s="228"/>
      <c r="R84" s="228"/>
      <c r="S84" s="228"/>
      <c r="T84" s="228"/>
      <c r="U84" s="228"/>
      <c r="V84" s="228"/>
      <c r="W84" s="228"/>
      <c r="X84" s="229"/>
    </row>
    <row r="85" spans="2:24" ht="13.5" thickBot="1" x14ac:dyDescent="0.25">
      <c r="B85" s="159" t="s">
        <v>176</v>
      </c>
      <c r="C85" s="280" t="s">
        <v>203</v>
      </c>
      <c r="D85" s="284" t="s">
        <v>203</v>
      </c>
      <c r="E85" s="285" t="s">
        <v>203</v>
      </c>
      <c r="F85" s="163">
        <v>0.3</v>
      </c>
      <c r="G85" s="164">
        <v>0.3</v>
      </c>
      <c r="H85" s="297" t="s">
        <v>171</v>
      </c>
      <c r="I85" s="259">
        <f t="shared" si="23"/>
        <v>0.36</v>
      </c>
      <c r="J85" s="259">
        <f t="shared" si="24"/>
        <v>0.24</v>
      </c>
      <c r="K85" s="260" t="s">
        <v>79</v>
      </c>
      <c r="L85" s="126">
        <v>0.06</v>
      </c>
      <c r="N85" s="230"/>
      <c r="O85" s="231"/>
      <c r="P85" s="231"/>
      <c r="Q85" s="231"/>
      <c r="R85" s="231"/>
      <c r="S85" s="231"/>
      <c r="T85" s="231"/>
      <c r="U85" s="231"/>
      <c r="V85" s="231"/>
      <c r="W85" s="231"/>
      <c r="X85" s="232"/>
    </row>
    <row r="86" spans="2:24" ht="28.5" hidden="1" x14ac:dyDescent="0.2">
      <c r="B86" s="53" t="s">
        <v>187</v>
      </c>
      <c r="C86" s="146">
        <v>2E-3</v>
      </c>
      <c r="D86" s="146">
        <v>2E-3</v>
      </c>
      <c r="E86" s="146">
        <v>1.5E-3</v>
      </c>
      <c r="F86" s="165">
        <v>1.5E-3</v>
      </c>
    </row>
    <row r="88" spans="2:24" ht="15" thickBot="1" x14ac:dyDescent="0.25">
      <c r="B88" s="32"/>
      <c r="C88" s="146"/>
      <c r="F88" s="165"/>
    </row>
    <row r="89" spans="2:24" ht="13.5" thickBot="1" x14ac:dyDescent="0.25">
      <c r="B89" s="119" t="s">
        <v>206</v>
      </c>
      <c r="C89" s="219" t="s">
        <v>230</v>
      </c>
      <c r="D89" s="220"/>
      <c r="E89" s="221"/>
      <c r="F89" s="80" t="s">
        <v>202</v>
      </c>
    </row>
    <row r="90" spans="2:24" ht="26.25" thickBot="1" x14ac:dyDescent="0.25">
      <c r="B90" s="148" t="s">
        <v>161</v>
      </c>
      <c r="C90" s="149" t="s">
        <v>220</v>
      </c>
      <c r="D90" s="150" t="s">
        <v>221</v>
      </c>
      <c r="E90" s="151" t="s">
        <v>222</v>
      </c>
      <c r="F90" s="149" t="s">
        <v>165</v>
      </c>
      <c r="G90" s="149" t="s">
        <v>228</v>
      </c>
      <c r="H90" s="167" t="s">
        <v>166</v>
      </c>
      <c r="I90" s="168" t="s">
        <v>167</v>
      </c>
      <c r="J90" s="169" t="s">
        <v>203</v>
      </c>
      <c r="K90" s="170" t="s">
        <v>168</v>
      </c>
      <c r="N90" s="222" t="s">
        <v>169</v>
      </c>
      <c r="O90" s="223"/>
      <c r="P90" s="223"/>
      <c r="Q90" s="223"/>
      <c r="R90" s="223"/>
      <c r="S90" s="223"/>
      <c r="T90" s="223"/>
      <c r="U90" s="223"/>
      <c r="V90" s="223"/>
      <c r="W90" s="223"/>
      <c r="X90" s="224"/>
    </row>
    <row r="91" spans="2:24" ht="25.5" x14ac:dyDescent="0.2">
      <c r="B91" s="153" t="s">
        <v>170</v>
      </c>
      <c r="C91" s="179" t="s">
        <v>231</v>
      </c>
      <c r="D91" s="179" t="s">
        <v>231</v>
      </c>
      <c r="E91" s="179" t="s">
        <v>231</v>
      </c>
      <c r="F91" s="123">
        <v>0.06</v>
      </c>
      <c r="G91" s="154">
        <v>0.06</v>
      </c>
      <c r="H91" s="171" t="s">
        <v>171</v>
      </c>
      <c r="I91" s="172">
        <f>G91+6%</f>
        <v>0.12</v>
      </c>
      <c r="J91" s="172">
        <f>F91-6%</f>
        <v>0</v>
      </c>
      <c r="K91" s="300" t="s">
        <v>233</v>
      </c>
      <c r="L91" s="126">
        <v>0.06</v>
      </c>
      <c r="N91" s="213" t="s">
        <v>209</v>
      </c>
      <c r="O91" s="214"/>
      <c r="P91" s="214"/>
      <c r="Q91" s="214"/>
      <c r="R91" s="214"/>
      <c r="S91" s="214"/>
      <c r="T91" s="214"/>
      <c r="U91" s="214"/>
      <c r="V91" s="214"/>
      <c r="W91" s="214"/>
      <c r="X91" s="215"/>
    </row>
    <row r="92" spans="2:24" x14ac:dyDescent="0.2">
      <c r="B92" s="156" t="s">
        <v>172</v>
      </c>
      <c r="C92" s="278" t="s">
        <v>203</v>
      </c>
      <c r="D92" s="281" t="s">
        <v>203</v>
      </c>
      <c r="E92" s="282" t="s">
        <v>203</v>
      </c>
      <c r="F92" s="123">
        <v>0.3</v>
      </c>
      <c r="G92" s="154">
        <v>0.3</v>
      </c>
      <c r="H92" s="155" t="s">
        <v>173</v>
      </c>
      <c r="I92" s="125">
        <f>F92+5%</f>
        <v>0.35</v>
      </c>
      <c r="J92" s="125">
        <f>F92-5%</f>
        <v>0.25</v>
      </c>
      <c r="K92" s="256" t="s">
        <v>73</v>
      </c>
      <c r="L92" s="126">
        <v>0.05</v>
      </c>
      <c r="N92" s="213"/>
      <c r="O92" s="214"/>
      <c r="P92" s="214"/>
      <c r="Q92" s="214"/>
      <c r="R92" s="214"/>
      <c r="S92" s="214"/>
      <c r="T92" s="214"/>
      <c r="U92" s="214"/>
      <c r="V92" s="214"/>
      <c r="W92" s="214"/>
      <c r="X92" s="215"/>
    </row>
    <row r="93" spans="2:24" ht="25.5" x14ac:dyDescent="0.2">
      <c r="B93" s="153" t="s">
        <v>174</v>
      </c>
      <c r="C93" s="278" t="s">
        <v>203</v>
      </c>
      <c r="D93" s="281" t="s">
        <v>203</v>
      </c>
      <c r="E93" s="282" t="s">
        <v>203</v>
      </c>
      <c r="F93" s="123">
        <v>0.7</v>
      </c>
      <c r="G93" s="154">
        <v>0.7</v>
      </c>
      <c r="H93" s="155" t="s">
        <v>171</v>
      </c>
      <c r="I93" s="125">
        <f>F93+6%</f>
        <v>0.76</v>
      </c>
      <c r="J93" s="125">
        <f t="shared" ref="J93" si="25">F93-6%</f>
        <v>0.6399999999999999</v>
      </c>
      <c r="K93" s="256" t="s">
        <v>74</v>
      </c>
      <c r="L93" s="126">
        <v>0.06</v>
      </c>
      <c r="N93" s="213"/>
      <c r="O93" s="214"/>
      <c r="P93" s="214"/>
      <c r="Q93" s="214"/>
      <c r="R93" s="214"/>
      <c r="S93" s="214"/>
      <c r="T93" s="214"/>
      <c r="U93" s="214"/>
      <c r="V93" s="214"/>
      <c r="W93" s="214"/>
      <c r="X93" s="215"/>
    </row>
    <row r="94" spans="2:24" x14ac:dyDescent="0.2">
      <c r="B94" s="156" t="s">
        <v>70</v>
      </c>
      <c r="C94" s="278" t="s">
        <v>203</v>
      </c>
      <c r="D94" s="281" t="s">
        <v>203</v>
      </c>
      <c r="E94" s="282" t="s">
        <v>203</v>
      </c>
      <c r="F94" s="123">
        <v>0.11</v>
      </c>
      <c r="G94" s="154">
        <v>0.11</v>
      </c>
      <c r="H94" s="155" t="s">
        <v>173</v>
      </c>
      <c r="I94" s="125">
        <f>IF(F94+5%&gt;20%,20%,F94+5%)</f>
        <v>0.16</v>
      </c>
      <c r="J94" s="125">
        <f>IF(F94+5%&gt;20%,15%,F94-5%)</f>
        <v>0.06</v>
      </c>
      <c r="K94" s="256" t="s">
        <v>78</v>
      </c>
      <c r="L94" s="126">
        <v>0.05</v>
      </c>
      <c r="N94" s="213"/>
      <c r="O94" s="214"/>
      <c r="P94" s="214"/>
      <c r="Q94" s="214"/>
      <c r="R94" s="214"/>
      <c r="S94" s="214"/>
      <c r="T94" s="214"/>
      <c r="U94" s="214"/>
      <c r="V94" s="214"/>
      <c r="W94" s="214"/>
      <c r="X94" s="215"/>
    </row>
    <row r="95" spans="2:24" x14ac:dyDescent="0.2">
      <c r="B95" s="156" t="s">
        <v>175</v>
      </c>
      <c r="C95" s="279" t="s">
        <v>203</v>
      </c>
      <c r="D95" s="298" t="s">
        <v>203</v>
      </c>
      <c r="E95" s="299" t="s">
        <v>203</v>
      </c>
      <c r="F95" s="130">
        <f>SUM(F91:F94)</f>
        <v>1.1700000000000002</v>
      </c>
      <c r="G95" s="130">
        <f>SUM(G91:G94)</f>
        <v>1.1700000000000002</v>
      </c>
      <c r="H95" s="157" t="s">
        <v>203</v>
      </c>
      <c r="I95" s="158" t="s">
        <v>203</v>
      </c>
      <c r="J95" s="158" t="s">
        <v>203</v>
      </c>
      <c r="K95" s="261" t="s">
        <v>203</v>
      </c>
      <c r="N95" s="213"/>
      <c r="O95" s="214"/>
      <c r="P95" s="214"/>
      <c r="Q95" s="214"/>
      <c r="R95" s="214"/>
      <c r="S95" s="214"/>
      <c r="T95" s="214"/>
      <c r="U95" s="214"/>
      <c r="V95" s="214"/>
      <c r="W95" s="214"/>
      <c r="X95" s="215"/>
    </row>
    <row r="96" spans="2:24" ht="13.5" thickBot="1" x14ac:dyDescent="0.25">
      <c r="B96" s="159" t="s">
        <v>176</v>
      </c>
      <c r="C96" s="280" t="s">
        <v>203</v>
      </c>
      <c r="D96" s="284" t="s">
        <v>203</v>
      </c>
      <c r="E96" s="285" t="s">
        <v>203</v>
      </c>
      <c r="F96" s="163">
        <v>0.08</v>
      </c>
      <c r="G96" s="164">
        <v>0.08</v>
      </c>
      <c r="H96" s="297" t="s">
        <v>171</v>
      </c>
      <c r="I96" s="259">
        <f t="shared" ref="I96" si="26">F96+6%</f>
        <v>0.14000000000000001</v>
      </c>
      <c r="J96" s="259">
        <f t="shared" ref="J96" si="27">F96-6%</f>
        <v>2.0000000000000004E-2</v>
      </c>
      <c r="K96" s="260" t="s">
        <v>79</v>
      </c>
      <c r="L96" s="126">
        <v>0.06</v>
      </c>
      <c r="N96" s="216"/>
      <c r="O96" s="217"/>
      <c r="P96" s="217"/>
      <c r="Q96" s="217"/>
      <c r="R96" s="217"/>
      <c r="S96" s="217"/>
      <c r="T96" s="217"/>
      <c r="U96" s="217"/>
      <c r="V96" s="217"/>
      <c r="W96" s="217"/>
      <c r="X96" s="218"/>
    </row>
    <row r="97" spans="2:24" ht="28.5" hidden="1" x14ac:dyDescent="0.2">
      <c r="B97" s="53" t="s">
        <v>187</v>
      </c>
      <c r="C97" s="146">
        <v>2E-3</v>
      </c>
      <c r="D97" s="146">
        <v>2E-3</v>
      </c>
      <c r="E97" s="146">
        <v>2E-3</v>
      </c>
      <c r="F97" s="165">
        <v>1.5E-3</v>
      </c>
    </row>
    <row r="99" spans="2:24" ht="13.5" thickBot="1" x14ac:dyDescent="0.25"/>
    <row r="100" spans="2:24" ht="13.5" thickBot="1" x14ac:dyDescent="0.25">
      <c r="B100" s="119" t="s">
        <v>204</v>
      </c>
      <c r="C100" s="219" t="s">
        <v>230</v>
      </c>
      <c r="D100" s="220"/>
      <c r="E100" s="221"/>
      <c r="F100" s="80" t="s">
        <v>205</v>
      </c>
    </row>
    <row r="101" spans="2:24" ht="26.25" thickBot="1" x14ac:dyDescent="0.25">
      <c r="B101" s="148" t="s">
        <v>161</v>
      </c>
      <c r="C101" s="149" t="s">
        <v>220</v>
      </c>
      <c r="D101" s="150" t="s">
        <v>221</v>
      </c>
      <c r="E101" s="151" t="s">
        <v>222</v>
      </c>
      <c r="F101" s="149" t="s">
        <v>165</v>
      </c>
      <c r="G101" s="152" t="s">
        <v>228</v>
      </c>
      <c r="H101" s="296" t="s">
        <v>166</v>
      </c>
      <c r="I101" s="150" t="s">
        <v>167</v>
      </c>
      <c r="J101" s="166" t="s">
        <v>203</v>
      </c>
      <c r="K101" s="257" t="s">
        <v>168</v>
      </c>
      <c r="N101" s="222" t="s">
        <v>169</v>
      </c>
      <c r="O101" s="223"/>
      <c r="P101" s="223"/>
      <c r="Q101" s="223"/>
      <c r="R101" s="223"/>
      <c r="S101" s="223"/>
      <c r="T101" s="223"/>
      <c r="U101" s="223"/>
      <c r="V101" s="223"/>
      <c r="W101" s="223"/>
      <c r="X101" s="224"/>
    </row>
    <row r="102" spans="2:24" ht="25.5" x14ac:dyDescent="0.2">
      <c r="B102" s="153" t="s">
        <v>170</v>
      </c>
      <c r="C102" s="179" t="s">
        <v>231</v>
      </c>
      <c r="D102" s="179" t="s">
        <v>231</v>
      </c>
      <c r="E102" s="179" t="s">
        <v>231</v>
      </c>
      <c r="F102" s="123">
        <v>0.19</v>
      </c>
      <c r="G102" s="154">
        <v>0.19</v>
      </c>
      <c r="H102" s="155" t="s">
        <v>171</v>
      </c>
      <c r="I102" s="125">
        <f>F102+6%</f>
        <v>0.25</v>
      </c>
      <c r="J102" s="125">
        <f>F102-6%</f>
        <v>0.13</v>
      </c>
      <c r="K102" s="255" t="s">
        <v>233</v>
      </c>
      <c r="L102" s="126">
        <v>0.06</v>
      </c>
      <c r="N102" s="213" t="s">
        <v>208</v>
      </c>
      <c r="O102" s="228"/>
      <c r="P102" s="228"/>
      <c r="Q102" s="228"/>
      <c r="R102" s="228"/>
      <c r="S102" s="228"/>
      <c r="T102" s="228"/>
      <c r="U102" s="228"/>
      <c r="V102" s="228"/>
      <c r="W102" s="228"/>
      <c r="X102" s="229"/>
    </row>
    <row r="103" spans="2:24" x14ac:dyDescent="0.2">
      <c r="B103" s="156" t="s">
        <v>172</v>
      </c>
      <c r="C103" s="278" t="s">
        <v>203</v>
      </c>
      <c r="D103" s="281" t="s">
        <v>203</v>
      </c>
      <c r="E103" s="282" t="s">
        <v>203</v>
      </c>
      <c r="F103" s="123">
        <v>0.3</v>
      </c>
      <c r="G103" s="154">
        <v>0.3</v>
      </c>
      <c r="H103" s="155" t="s">
        <v>173</v>
      </c>
      <c r="I103" s="125">
        <f>F103+5%</f>
        <v>0.35</v>
      </c>
      <c r="J103" s="125">
        <f>F103-5%</f>
        <v>0.25</v>
      </c>
      <c r="K103" s="256" t="s">
        <v>73</v>
      </c>
      <c r="L103" s="126">
        <v>0.05</v>
      </c>
      <c r="N103" s="227"/>
      <c r="O103" s="228"/>
      <c r="P103" s="228"/>
      <c r="Q103" s="228"/>
      <c r="R103" s="228"/>
      <c r="S103" s="228"/>
      <c r="T103" s="228"/>
      <c r="U103" s="228"/>
      <c r="V103" s="228"/>
      <c r="W103" s="228"/>
      <c r="X103" s="229"/>
    </row>
    <row r="104" spans="2:24" ht="25.5" x14ac:dyDescent="0.2">
      <c r="B104" s="153" t="s">
        <v>174</v>
      </c>
      <c r="C104" s="278" t="s">
        <v>203</v>
      </c>
      <c r="D104" s="281" t="s">
        <v>203</v>
      </c>
      <c r="E104" s="282" t="s">
        <v>203</v>
      </c>
      <c r="F104" s="123">
        <v>0.5</v>
      </c>
      <c r="G104" s="154">
        <v>0.5</v>
      </c>
      <c r="H104" s="155" t="s">
        <v>171</v>
      </c>
      <c r="I104" s="125">
        <f t="shared" ref="I104" si="28">F104+6%</f>
        <v>0.56000000000000005</v>
      </c>
      <c r="J104" s="125">
        <f t="shared" ref="J104" si="29">F104-6%</f>
        <v>0.44</v>
      </c>
      <c r="K104" s="256" t="s">
        <v>74</v>
      </c>
      <c r="L104" s="126">
        <v>0.06</v>
      </c>
      <c r="N104" s="227"/>
      <c r="O104" s="228"/>
      <c r="P104" s="228"/>
      <c r="Q104" s="228"/>
      <c r="R104" s="228"/>
      <c r="S104" s="228"/>
      <c r="T104" s="228"/>
      <c r="U104" s="228"/>
      <c r="V104" s="228"/>
      <c r="W104" s="228"/>
      <c r="X104" s="229"/>
    </row>
    <row r="105" spans="2:24" x14ac:dyDescent="0.2">
      <c r="B105" s="156" t="s">
        <v>70</v>
      </c>
      <c r="C105" s="278" t="s">
        <v>203</v>
      </c>
      <c r="D105" s="281" t="s">
        <v>203</v>
      </c>
      <c r="E105" s="282" t="s">
        <v>203</v>
      </c>
      <c r="F105" s="123">
        <v>0.15</v>
      </c>
      <c r="G105" s="154">
        <v>0.15</v>
      </c>
      <c r="H105" s="155" t="s">
        <v>173</v>
      </c>
      <c r="I105" s="125">
        <f>G105+5%</f>
        <v>0.2</v>
      </c>
      <c r="J105" s="125">
        <f>G105-5%</f>
        <v>9.9999999999999992E-2</v>
      </c>
      <c r="K105" s="256" t="s">
        <v>78</v>
      </c>
      <c r="L105" s="126">
        <v>0.05</v>
      </c>
      <c r="N105" s="227"/>
      <c r="O105" s="228"/>
      <c r="P105" s="228"/>
      <c r="Q105" s="228"/>
      <c r="R105" s="228"/>
      <c r="S105" s="228"/>
      <c r="T105" s="228"/>
      <c r="U105" s="228"/>
      <c r="V105" s="228"/>
      <c r="W105" s="228"/>
      <c r="X105" s="229"/>
    </row>
    <row r="106" spans="2:24" x14ac:dyDescent="0.2">
      <c r="B106" s="156" t="s">
        <v>175</v>
      </c>
      <c r="C106" s="279" t="s">
        <v>203</v>
      </c>
      <c r="D106" s="298" t="s">
        <v>203</v>
      </c>
      <c r="E106" s="299" t="s">
        <v>203</v>
      </c>
      <c r="F106" s="130">
        <f>SUM(F102:F105)</f>
        <v>1.1399999999999999</v>
      </c>
      <c r="G106" s="130">
        <f>SUM(G102:G105)</f>
        <v>1.1399999999999999</v>
      </c>
      <c r="H106" s="157" t="s">
        <v>203</v>
      </c>
      <c r="I106" s="158" t="s">
        <v>203</v>
      </c>
      <c r="J106" s="158" t="s">
        <v>203</v>
      </c>
      <c r="K106" s="261" t="s">
        <v>203</v>
      </c>
      <c r="N106" s="227"/>
      <c r="O106" s="228"/>
      <c r="P106" s="228"/>
      <c r="Q106" s="228"/>
      <c r="R106" s="228"/>
      <c r="S106" s="228"/>
      <c r="T106" s="228"/>
      <c r="U106" s="228"/>
      <c r="V106" s="228"/>
      <c r="W106" s="228"/>
      <c r="X106" s="229"/>
    </row>
    <row r="107" spans="2:24" ht="36.75" customHeight="1" thickBot="1" x14ac:dyDescent="0.25">
      <c r="B107" s="159" t="s">
        <v>176</v>
      </c>
      <c r="C107" s="280" t="s">
        <v>203</v>
      </c>
      <c r="D107" s="284" t="s">
        <v>203</v>
      </c>
      <c r="E107" s="285" t="s">
        <v>203</v>
      </c>
      <c r="F107" s="163">
        <v>0.25</v>
      </c>
      <c r="G107" s="164">
        <v>0.25</v>
      </c>
      <c r="H107" s="297" t="s">
        <v>171</v>
      </c>
      <c r="I107" s="259">
        <f t="shared" ref="I107" si="30">F107+6%</f>
        <v>0.31</v>
      </c>
      <c r="J107" s="259">
        <f t="shared" ref="J107" si="31">F107-6%</f>
        <v>0.19</v>
      </c>
      <c r="K107" s="260" t="s">
        <v>79</v>
      </c>
      <c r="L107" s="126">
        <v>0.06</v>
      </c>
      <c r="N107" s="230"/>
      <c r="O107" s="231"/>
      <c r="P107" s="231"/>
      <c r="Q107" s="231"/>
      <c r="R107" s="231"/>
      <c r="S107" s="231"/>
      <c r="T107" s="231"/>
      <c r="U107" s="231"/>
      <c r="V107" s="231"/>
      <c r="W107" s="231"/>
      <c r="X107" s="232"/>
    </row>
    <row r="108" spans="2:24" ht="28.5" hidden="1" x14ac:dyDescent="0.2">
      <c r="B108" s="53" t="s">
        <v>187</v>
      </c>
      <c r="C108" s="146">
        <v>2.3999999999999998E-3</v>
      </c>
      <c r="D108" s="146">
        <v>2.3999999999999998E-3</v>
      </c>
      <c r="E108" s="146">
        <v>2E-3</v>
      </c>
      <c r="F108" s="165">
        <v>1.5E-3</v>
      </c>
    </row>
    <row r="110" spans="2:24" ht="13.5" thickBot="1" x14ac:dyDescent="0.25"/>
    <row r="111" spans="2:24" ht="13.5" thickBot="1" x14ac:dyDescent="0.25">
      <c r="B111" s="119" t="s">
        <v>180</v>
      </c>
      <c r="C111" s="219" t="s">
        <v>230</v>
      </c>
      <c r="D111" s="220"/>
      <c r="E111" s="221"/>
    </row>
    <row r="112" spans="2:24" ht="26.25" customHeight="1" thickBot="1" x14ac:dyDescent="0.25">
      <c r="B112" s="148" t="s">
        <v>161</v>
      </c>
      <c r="C112" s="149" t="s">
        <v>180</v>
      </c>
      <c r="D112" s="166" t="s">
        <v>203</v>
      </c>
      <c r="E112" s="289" t="s">
        <v>236</v>
      </c>
      <c r="F112" s="149" t="s">
        <v>165</v>
      </c>
      <c r="G112" s="149" t="s">
        <v>228</v>
      </c>
      <c r="H112" s="174" t="s">
        <v>166</v>
      </c>
      <c r="I112" s="301" t="s">
        <v>167</v>
      </c>
      <c r="J112" s="302" t="s">
        <v>237</v>
      </c>
      <c r="K112" s="257" t="s">
        <v>168</v>
      </c>
      <c r="N112" s="222" t="s">
        <v>169</v>
      </c>
      <c r="O112" s="223"/>
      <c r="P112" s="223"/>
      <c r="Q112" s="223"/>
      <c r="R112" s="223"/>
      <c r="S112" s="223"/>
      <c r="T112" s="223"/>
      <c r="U112" s="223"/>
      <c r="V112" s="223"/>
      <c r="W112" s="223"/>
      <c r="X112" s="224"/>
    </row>
    <row r="113" spans="2:24" ht="25.5" customHeight="1" x14ac:dyDescent="0.2">
      <c r="B113" s="153" t="s">
        <v>170</v>
      </c>
      <c r="C113" s="120">
        <v>0.80530000000000002</v>
      </c>
      <c r="D113" s="291" t="s">
        <v>203</v>
      </c>
      <c r="E113" s="290" t="s">
        <v>203</v>
      </c>
      <c r="F113" s="123">
        <v>0.81</v>
      </c>
      <c r="G113" s="123">
        <v>0.95</v>
      </c>
      <c r="H113" s="124" t="s">
        <v>171</v>
      </c>
      <c r="I113" s="125">
        <f>G113+6%</f>
        <v>1.01</v>
      </c>
      <c r="J113" s="125">
        <f>G113-6%</f>
        <v>0.8899999999999999</v>
      </c>
      <c r="K113" s="255" t="s">
        <v>130</v>
      </c>
      <c r="L113" s="126">
        <v>0.06</v>
      </c>
      <c r="N113" s="210" t="s">
        <v>129</v>
      </c>
      <c r="O113" s="211"/>
      <c r="P113" s="211"/>
      <c r="Q113" s="211"/>
      <c r="R113" s="211"/>
      <c r="S113" s="211"/>
      <c r="T113" s="211"/>
      <c r="U113" s="211"/>
      <c r="V113" s="211"/>
      <c r="W113" s="211"/>
      <c r="X113" s="212"/>
    </row>
    <row r="114" spans="2:24" ht="14.25" customHeight="1" x14ac:dyDescent="0.2">
      <c r="B114" s="156" t="s">
        <v>172</v>
      </c>
      <c r="C114" s="120">
        <v>0.20880000000000001</v>
      </c>
      <c r="D114" s="291" t="s">
        <v>203</v>
      </c>
      <c r="E114" s="290" t="s">
        <v>203</v>
      </c>
      <c r="F114" s="123">
        <v>0.2</v>
      </c>
      <c r="G114" s="123">
        <v>0.3</v>
      </c>
      <c r="H114" s="124" t="s">
        <v>173</v>
      </c>
      <c r="I114" s="125">
        <f>F114+5%</f>
        <v>0.25</v>
      </c>
      <c r="J114" s="125">
        <f>F114-5%</f>
        <v>0.15000000000000002</v>
      </c>
      <c r="K114" s="256" t="s">
        <v>73</v>
      </c>
      <c r="L114" s="126">
        <v>0.05</v>
      </c>
      <c r="N114" s="213"/>
      <c r="O114" s="214"/>
      <c r="P114" s="214"/>
      <c r="Q114" s="214"/>
      <c r="R114" s="214"/>
      <c r="S114" s="214"/>
      <c r="T114" s="214"/>
      <c r="U114" s="214"/>
      <c r="V114" s="214"/>
      <c r="W114" s="214"/>
      <c r="X114" s="215"/>
    </row>
    <row r="115" spans="2:24" ht="25.5" x14ac:dyDescent="0.2">
      <c r="B115" s="153" t="s">
        <v>174</v>
      </c>
      <c r="C115" s="120">
        <v>0.14729999999999999</v>
      </c>
      <c r="D115" s="291" t="s">
        <v>203</v>
      </c>
      <c r="E115" s="290" t="s">
        <v>203</v>
      </c>
      <c r="F115" s="123">
        <v>0.15</v>
      </c>
      <c r="G115" s="123">
        <v>0.06</v>
      </c>
      <c r="H115" s="124" t="s">
        <v>171</v>
      </c>
      <c r="I115" s="125">
        <f>G115+6%</f>
        <v>0.12</v>
      </c>
      <c r="J115" s="125">
        <f>G115-6%</f>
        <v>0</v>
      </c>
      <c r="K115" s="256" t="s">
        <v>74</v>
      </c>
      <c r="L115" s="126">
        <v>0.06</v>
      </c>
      <c r="N115" s="213"/>
      <c r="O115" s="214"/>
      <c r="P115" s="214"/>
      <c r="Q115" s="214"/>
      <c r="R115" s="214"/>
      <c r="S115" s="214"/>
      <c r="T115" s="214"/>
      <c r="U115" s="214"/>
      <c r="V115" s="214"/>
      <c r="W115" s="214"/>
      <c r="X115" s="215"/>
    </row>
    <row r="116" spans="2:24" ht="25.5" x14ac:dyDescent="0.2">
      <c r="B116" s="153" t="s">
        <v>67</v>
      </c>
      <c r="C116" s="120">
        <v>0</v>
      </c>
      <c r="D116" s="291" t="s">
        <v>203</v>
      </c>
      <c r="E116" s="290" t="s">
        <v>203</v>
      </c>
      <c r="F116" s="123">
        <v>0.05</v>
      </c>
      <c r="G116" s="123">
        <v>0.05</v>
      </c>
      <c r="H116" s="124" t="s">
        <v>173</v>
      </c>
      <c r="I116" s="125">
        <f t="shared" ref="I116:I117" si="32">F116+5%</f>
        <v>0.1</v>
      </c>
      <c r="J116" s="125">
        <f>G116-5%</f>
        <v>0</v>
      </c>
      <c r="K116" s="255" t="s">
        <v>76</v>
      </c>
      <c r="L116" s="126"/>
      <c r="N116" s="213"/>
      <c r="O116" s="214"/>
      <c r="P116" s="214"/>
      <c r="Q116" s="214"/>
      <c r="R116" s="214"/>
      <c r="S116" s="214"/>
      <c r="T116" s="214"/>
      <c r="U116" s="214"/>
      <c r="V116" s="214"/>
      <c r="W116" s="214"/>
      <c r="X116" s="215"/>
    </row>
    <row r="117" spans="2:24" ht="14.25" customHeight="1" x14ac:dyDescent="0.2">
      <c r="B117" s="153" t="s">
        <v>68</v>
      </c>
      <c r="C117" s="120">
        <v>0</v>
      </c>
      <c r="D117" s="291" t="s">
        <v>203</v>
      </c>
      <c r="E117" s="290" t="s">
        <v>203</v>
      </c>
      <c r="F117" s="123">
        <v>0.05</v>
      </c>
      <c r="G117" s="123">
        <v>0.05</v>
      </c>
      <c r="H117" s="124" t="s">
        <v>173</v>
      </c>
      <c r="I117" s="125">
        <f t="shared" si="32"/>
        <v>0.1</v>
      </c>
      <c r="J117" s="125">
        <f t="shared" ref="J117" si="33">F117-5%</f>
        <v>0</v>
      </c>
      <c r="K117" s="256" t="s">
        <v>77</v>
      </c>
      <c r="L117" s="126"/>
      <c r="N117" s="213"/>
      <c r="O117" s="214"/>
      <c r="P117" s="214"/>
      <c r="Q117" s="214"/>
      <c r="R117" s="214"/>
      <c r="S117" s="214"/>
      <c r="T117" s="214"/>
      <c r="U117" s="214"/>
      <c r="V117" s="214"/>
      <c r="W117" s="214"/>
      <c r="X117" s="215"/>
    </row>
    <row r="118" spans="2:24" ht="14.25" customHeight="1" x14ac:dyDescent="0.2">
      <c r="B118" s="156" t="s">
        <v>69</v>
      </c>
      <c r="C118" s="120">
        <v>0</v>
      </c>
      <c r="D118" s="291" t="s">
        <v>203</v>
      </c>
      <c r="E118" s="290" t="s">
        <v>203</v>
      </c>
      <c r="F118" s="123">
        <v>0.05</v>
      </c>
      <c r="G118" s="123">
        <v>0.05</v>
      </c>
      <c r="H118" s="124" t="s">
        <v>173</v>
      </c>
      <c r="I118" s="125">
        <f>F118+5%</f>
        <v>0.1</v>
      </c>
      <c r="J118" s="125">
        <f>F118-5%</f>
        <v>0</v>
      </c>
      <c r="K118" s="256" t="s">
        <v>78</v>
      </c>
      <c r="L118" s="126"/>
      <c r="N118" s="213"/>
      <c r="O118" s="214"/>
      <c r="P118" s="214"/>
      <c r="Q118" s="214"/>
      <c r="R118" s="214"/>
      <c r="S118" s="214"/>
      <c r="T118" s="214"/>
      <c r="U118" s="214"/>
      <c r="V118" s="214"/>
      <c r="W118" s="214"/>
      <c r="X118" s="215"/>
    </row>
    <row r="119" spans="2:24" ht="14.25" customHeight="1" x14ac:dyDescent="0.2">
      <c r="B119" s="156" t="s">
        <v>107</v>
      </c>
      <c r="C119" s="120">
        <v>0</v>
      </c>
      <c r="D119" s="291" t="s">
        <v>203</v>
      </c>
      <c r="E119" s="290" t="s">
        <v>203</v>
      </c>
      <c r="F119" s="123">
        <v>0.05</v>
      </c>
      <c r="G119" s="123">
        <v>0.05</v>
      </c>
      <c r="H119" s="124" t="s">
        <v>173</v>
      </c>
      <c r="I119" s="125">
        <f>F119+5%</f>
        <v>0.1</v>
      </c>
      <c r="J119" s="125">
        <f>F119-5%</f>
        <v>0</v>
      </c>
      <c r="K119" s="256" t="s">
        <v>78</v>
      </c>
      <c r="L119" s="126">
        <v>0.05</v>
      </c>
      <c r="N119" s="213"/>
      <c r="O119" s="214"/>
      <c r="P119" s="214"/>
      <c r="Q119" s="214"/>
      <c r="R119" s="214"/>
      <c r="S119" s="214"/>
      <c r="T119" s="214"/>
      <c r="U119" s="214"/>
      <c r="V119" s="214"/>
      <c r="W119" s="214"/>
      <c r="X119" s="215"/>
    </row>
    <row r="120" spans="2:24" ht="14.25" customHeight="1" x14ac:dyDescent="0.2">
      <c r="B120" s="156" t="s">
        <v>70</v>
      </c>
      <c r="C120" s="120">
        <v>5.3499999999999999E-2</v>
      </c>
      <c r="D120" s="291" t="s">
        <v>203</v>
      </c>
      <c r="E120" s="290" t="s">
        <v>203</v>
      </c>
      <c r="F120" s="123">
        <v>0.05</v>
      </c>
      <c r="G120" s="123">
        <v>0.12</v>
      </c>
      <c r="H120" s="124" t="s">
        <v>173</v>
      </c>
      <c r="I120" s="125">
        <f>G120+5%</f>
        <v>0.16999999999999998</v>
      </c>
      <c r="J120" s="125">
        <f>G120-5%</f>
        <v>6.9999999999999993E-2</v>
      </c>
      <c r="K120" s="256" t="s">
        <v>78</v>
      </c>
      <c r="L120" s="126"/>
      <c r="N120" s="213"/>
      <c r="O120" s="214"/>
      <c r="P120" s="214"/>
      <c r="Q120" s="214"/>
      <c r="R120" s="214"/>
      <c r="S120" s="214"/>
      <c r="T120" s="214"/>
      <c r="U120" s="214"/>
      <c r="V120" s="214"/>
      <c r="W120" s="214"/>
      <c r="X120" s="215"/>
    </row>
    <row r="121" spans="2:24" ht="14.25" customHeight="1" x14ac:dyDescent="0.2">
      <c r="B121" s="156" t="s">
        <v>71</v>
      </c>
      <c r="C121" s="120">
        <v>0</v>
      </c>
      <c r="D121" s="291" t="s">
        <v>203</v>
      </c>
      <c r="E121" s="290" t="s">
        <v>203</v>
      </c>
      <c r="F121" s="123">
        <v>0.05</v>
      </c>
      <c r="G121" s="123">
        <v>0.05</v>
      </c>
      <c r="H121" s="124" t="s">
        <v>173</v>
      </c>
      <c r="I121" s="125">
        <f t="shared" ref="I121" si="34">F121+5%</f>
        <v>0.1</v>
      </c>
      <c r="J121" s="125">
        <f t="shared" ref="J121" si="35">F121-5%</f>
        <v>0</v>
      </c>
      <c r="K121" s="261" t="s">
        <v>203</v>
      </c>
      <c r="N121" s="213"/>
      <c r="O121" s="214"/>
      <c r="P121" s="214"/>
      <c r="Q121" s="214"/>
      <c r="R121" s="214"/>
      <c r="S121" s="214"/>
      <c r="T121" s="214"/>
      <c r="U121" s="214"/>
      <c r="V121" s="214"/>
      <c r="W121" s="214"/>
      <c r="X121" s="215"/>
    </row>
    <row r="122" spans="2:24" ht="14.25" customHeight="1" x14ac:dyDescent="0.2">
      <c r="B122" s="156" t="s">
        <v>175</v>
      </c>
      <c r="C122" s="127">
        <f>SUM(C113:C121)</f>
        <v>1.2149000000000001</v>
      </c>
      <c r="D122" s="292" t="s">
        <v>203</v>
      </c>
      <c r="E122" s="293" t="s">
        <v>203</v>
      </c>
      <c r="F122" s="130">
        <v>1.8000000000000003</v>
      </c>
      <c r="G122" s="130">
        <f>SUM(G113:G121)</f>
        <v>1.6800000000000004</v>
      </c>
      <c r="H122" s="158" t="s">
        <v>203</v>
      </c>
      <c r="I122" s="158" t="s">
        <v>203</v>
      </c>
      <c r="J122" s="158" t="s">
        <v>203</v>
      </c>
      <c r="K122" s="261" t="s">
        <v>203</v>
      </c>
      <c r="L122" s="126">
        <v>0.06</v>
      </c>
      <c r="N122" s="213"/>
      <c r="O122" s="214"/>
      <c r="P122" s="214"/>
      <c r="Q122" s="214"/>
      <c r="R122" s="214"/>
      <c r="S122" s="214"/>
      <c r="T122" s="214"/>
      <c r="U122" s="214"/>
      <c r="V122" s="214"/>
      <c r="W122" s="214"/>
      <c r="X122" s="215"/>
    </row>
    <row r="123" spans="2:24" ht="15" customHeight="1" thickBot="1" x14ac:dyDescent="0.25">
      <c r="B123" s="159" t="s">
        <v>176</v>
      </c>
      <c r="C123" s="160">
        <v>0.29449999999999998</v>
      </c>
      <c r="D123" s="294" t="s">
        <v>203</v>
      </c>
      <c r="E123" s="295" t="s">
        <v>203</v>
      </c>
      <c r="F123" s="163">
        <v>0.3</v>
      </c>
      <c r="G123" s="163">
        <v>0.3</v>
      </c>
      <c r="H123" s="258" t="s">
        <v>171</v>
      </c>
      <c r="I123" s="259">
        <f t="shared" ref="I123" si="36">F123+6%</f>
        <v>0.36</v>
      </c>
      <c r="J123" s="259">
        <f t="shared" ref="J123" si="37">F123-6%</f>
        <v>0.24</v>
      </c>
      <c r="K123" s="260" t="s">
        <v>79</v>
      </c>
      <c r="N123" s="216"/>
      <c r="O123" s="217"/>
      <c r="P123" s="217"/>
      <c r="Q123" s="217"/>
      <c r="R123" s="217"/>
      <c r="S123" s="217"/>
      <c r="T123" s="217"/>
      <c r="U123" s="217"/>
      <c r="V123" s="217"/>
      <c r="W123" s="217"/>
      <c r="X123" s="218"/>
    </row>
    <row r="124" spans="2:24" ht="29.25" hidden="1" thickBot="1" x14ac:dyDescent="0.25">
      <c r="B124" s="53" t="s">
        <v>187</v>
      </c>
      <c r="C124" s="146">
        <v>2E-3</v>
      </c>
    </row>
    <row r="126" spans="2:24" ht="13.5" thickBot="1" x14ac:dyDescent="0.25"/>
    <row r="127" spans="2:24" ht="13.5" thickBot="1" x14ac:dyDescent="0.25">
      <c r="B127" s="119" t="s">
        <v>181</v>
      </c>
      <c r="C127" s="219" t="s">
        <v>230</v>
      </c>
      <c r="D127" s="220"/>
      <c r="E127" s="221"/>
    </row>
    <row r="128" spans="2:24" ht="26.25" thickBot="1" x14ac:dyDescent="0.25">
      <c r="B128" s="148" t="s">
        <v>161</v>
      </c>
      <c r="C128" s="149" t="s">
        <v>181</v>
      </c>
      <c r="D128" s="166" t="s">
        <v>203</v>
      </c>
      <c r="E128" s="289" t="s">
        <v>236</v>
      </c>
      <c r="F128" s="149" t="s">
        <v>165</v>
      </c>
      <c r="G128" s="149" t="s">
        <v>228</v>
      </c>
      <c r="H128" s="174" t="s">
        <v>166</v>
      </c>
      <c r="I128" s="150" t="s">
        <v>167</v>
      </c>
      <c r="J128" s="166" t="s">
        <v>237</v>
      </c>
      <c r="K128" s="257" t="s">
        <v>168</v>
      </c>
      <c r="N128" s="222" t="s">
        <v>169</v>
      </c>
      <c r="O128" s="223"/>
      <c r="P128" s="223"/>
      <c r="Q128" s="223"/>
      <c r="R128" s="223"/>
      <c r="S128" s="223"/>
      <c r="T128" s="223"/>
      <c r="U128" s="223"/>
      <c r="V128" s="223"/>
      <c r="W128" s="223"/>
      <c r="X128" s="224"/>
    </row>
    <row r="129" spans="2:24" ht="25.5" x14ac:dyDescent="0.2">
      <c r="B129" s="153" t="s">
        <v>170</v>
      </c>
      <c r="C129" s="120">
        <v>0.8296</v>
      </c>
      <c r="D129" s="291" t="s">
        <v>203</v>
      </c>
      <c r="E129" s="290" t="s">
        <v>203</v>
      </c>
      <c r="F129" s="123">
        <v>0.8</v>
      </c>
      <c r="G129" s="123">
        <v>0.94</v>
      </c>
      <c r="H129" s="124" t="s">
        <v>171</v>
      </c>
      <c r="I129" s="125">
        <f>G129+6%</f>
        <v>1</v>
      </c>
      <c r="J129" s="125">
        <f>G129-6%</f>
        <v>0.87999999999999989</v>
      </c>
      <c r="K129" s="255" t="s">
        <v>178</v>
      </c>
      <c r="L129" s="126">
        <v>0.06</v>
      </c>
      <c r="N129" s="210" t="s">
        <v>53</v>
      </c>
      <c r="O129" s="211"/>
      <c r="P129" s="211"/>
      <c r="Q129" s="211"/>
      <c r="R129" s="211"/>
      <c r="S129" s="211"/>
      <c r="T129" s="211"/>
      <c r="U129" s="211"/>
      <c r="V129" s="211"/>
      <c r="W129" s="211"/>
      <c r="X129" s="212"/>
    </row>
    <row r="130" spans="2:24" x14ac:dyDescent="0.2">
      <c r="B130" s="156" t="s">
        <v>172</v>
      </c>
      <c r="C130" s="120">
        <v>0.25159999999999999</v>
      </c>
      <c r="D130" s="291" t="s">
        <v>203</v>
      </c>
      <c r="E130" s="290" t="s">
        <v>203</v>
      </c>
      <c r="F130" s="123">
        <v>0.25</v>
      </c>
      <c r="G130" s="123">
        <v>0.25</v>
      </c>
      <c r="H130" s="124" t="s">
        <v>173</v>
      </c>
      <c r="I130" s="125">
        <f>F130+5%</f>
        <v>0.3</v>
      </c>
      <c r="J130" s="125">
        <f>F130-5%</f>
        <v>0.2</v>
      </c>
      <c r="K130" s="256" t="s">
        <v>73</v>
      </c>
      <c r="L130" s="126">
        <v>0.05</v>
      </c>
      <c r="N130" s="213"/>
      <c r="O130" s="214"/>
      <c r="P130" s="214"/>
      <c r="Q130" s="214"/>
      <c r="R130" s="214"/>
      <c r="S130" s="214"/>
      <c r="T130" s="214"/>
      <c r="U130" s="214"/>
      <c r="V130" s="214"/>
      <c r="W130" s="214"/>
      <c r="X130" s="215"/>
    </row>
    <row r="131" spans="2:24" ht="25.5" x14ac:dyDescent="0.2">
      <c r="B131" s="153" t="s">
        <v>174</v>
      </c>
      <c r="C131" s="120">
        <v>0.1404</v>
      </c>
      <c r="D131" s="291" t="s">
        <v>203</v>
      </c>
      <c r="E131" s="290" t="s">
        <v>203</v>
      </c>
      <c r="F131" s="123">
        <v>0.14000000000000001</v>
      </c>
      <c r="G131" s="123">
        <v>0.14000000000000001</v>
      </c>
      <c r="H131" s="124" t="s">
        <v>171</v>
      </c>
      <c r="I131" s="125">
        <f t="shared" ref="I131" si="38">F131+6%</f>
        <v>0.2</v>
      </c>
      <c r="J131" s="125">
        <f t="shared" ref="J131" si="39">F131-6%</f>
        <v>8.0000000000000016E-2</v>
      </c>
      <c r="K131" s="256" t="s">
        <v>74</v>
      </c>
      <c r="L131" s="126">
        <v>0.06</v>
      </c>
      <c r="N131" s="213"/>
      <c r="O131" s="214"/>
      <c r="P131" s="214"/>
      <c r="Q131" s="214"/>
      <c r="R131" s="214"/>
      <c r="S131" s="214"/>
      <c r="T131" s="214"/>
      <c r="U131" s="214"/>
      <c r="V131" s="214"/>
      <c r="W131" s="214"/>
      <c r="X131" s="215"/>
    </row>
    <row r="132" spans="2:24" x14ac:dyDescent="0.2">
      <c r="B132" s="156" t="s">
        <v>70</v>
      </c>
      <c r="C132" s="120">
        <v>0.1497</v>
      </c>
      <c r="D132" s="291" t="s">
        <v>203</v>
      </c>
      <c r="E132" s="290" t="s">
        <v>203</v>
      </c>
      <c r="F132" s="123">
        <v>0.15</v>
      </c>
      <c r="G132" s="123">
        <v>0.15</v>
      </c>
      <c r="H132" s="124" t="s">
        <v>173</v>
      </c>
      <c r="I132" s="142">
        <f>F132+5%</f>
        <v>0.2</v>
      </c>
      <c r="J132" s="142">
        <f>F132-5%</f>
        <v>9.9999999999999992E-2</v>
      </c>
      <c r="K132" s="256" t="s">
        <v>78</v>
      </c>
      <c r="L132" s="126">
        <v>0.05</v>
      </c>
      <c r="N132" s="213"/>
      <c r="O132" s="214"/>
      <c r="P132" s="214"/>
      <c r="Q132" s="214"/>
      <c r="R132" s="214"/>
      <c r="S132" s="214"/>
      <c r="T132" s="214"/>
      <c r="U132" s="214"/>
      <c r="V132" s="214"/>
      <c r="W132" s="214"/>
      <c r="X132" s="215"/>
    </row>
    <row r="133" spans="2:24" x14ac:dyDescent="0.2">
      <c r="B133" s="156" t="s">
        <v>175</v>
      </c>
      <c r="C133" s="127">
        <f>SUM(C129:C132)</f>
        <v>1.3713</v>
      </c>
      <c r="D133" s="292" t="s">
        <v>203</v>
      </c>
      <c r="E133" s="293" t="s">
        <v>203</v>
      </c>
      <c r="F133" s="130">
        <v>1</v>
      </c>
      <c r="G133" s="130">
        <f>SUM(G129:G132)</f>
        <v>1.48</v>
      </c>
      <c r="H133" s="158" t="s">
        <v>203</v>
      </c>
      <c r="I133" s="158" t="s">
        <v>203</v>
      </c>
      <c r="J133" s="158" t="s">
        <v>203</v>
      </c>
      <c r="K133" s="261" t="s">
        <v>203</v>
      </c>
      <c r="N133" s="213"/>
      <c r="O133" s="214"/>
      <c r="P133" s="214"/>
      <c r="Q133" s="214"/>
      <c r="R133" s="214"/>
      <c r="S133" s="214"/>
      <c r="T133" s="214"/>
      <c r="U133" s="214"/>
      <c r="V133" s="214"/>
      <c r="W133" s="214"/>
      <c r="X133" s="215"/>
    </row>
    <row r="134" spans="2:24" ht="13.5" thickBot="1" x14ac:dyDescent="0.25">
      <c r="B134" s="159" t="s">
        <v>176</v>
      </c>
      <c r="C134" s="160">
        <v>0.2354</v>
      </c>
      <c r="D134" s="294" t="s">
        <v>203</v>
      </c>
      <c r="E134" s="295" t="s">
        <v>203</v>
      </c>
      <c r="F134" s="163">
        <v>0.24</v>
      </c>
      <c r="G134" s="163">
        <v>0.24</v>
      </c>
      <c r="H134" s="258" t="s">
        <v>171</v>
      </c>
      <c r="I134" s="259">
        <f t="shared" ref="I134" si="40">F134+6%</f>
        <v>0.3</v>
      </c>
      <c r="J134" s="259">
        <f t="shared" ref="J134" si="41">F134-6%</f>
        <v>0.18</v>
      </c>
      <c r="K134" s="260" t="s">
        <v>79</v>
      </c>
      <c r="L134" s="126">
        <v>0.06</v>
      </c>
      <c r="N134" s="216"/>
      <c r="O134" s="217"/>
      <c r="P134" s="217"/>
      <c r="Q134" s="217"/>
      <c r="R134" s="217"/>
      <c r="S134" s="217"/>
      <c r="T134" s="217"/>
      <c r="U134" s="217"/>
      <c r="V134" s="217"/>
      <c r="W134" s="217"/>
      <c r="X134" s="218"/>
    </row>
    <row r="135" spans="2:24" ht="28.5" hidden="1" x14ac:dyDescent="0.2">
      <c r="B135" s="53" t="s">
        <v>187</v>
      </c>
      <c r="C135" s="146">
        <v>1.5E-3</v>
      </c>
    </row>
    <row r="137" spans="2:24" ht="13.5" thickBot="1" x14ac:dyDescent="0.25"/>
    <row r="138" spans="2:24" ht="13.5" thickBot="1" x14ac:dyDescent="0.25">
      <c r="B138" s="119" t="s">
        <v>182</v>
      </c>
      <c r="C138" s="219" t="s">
        <v>230</v>
      </c>
      <c r="D138" s="220"/>
      <c r="E138" s="221"/>
    </row>
    <row r="139" spans="2:24" ht="26.25" thickBot="1" x14ac:dyDescent="0.25">
      <c r="B139" s="148" t="s">
        <v>161</v>
      </c>
      <c r="C139" s="149" t="s">
        <v>182</v>
      </c>
      <c r="D139" s="166" t="s">
        <v>203</v>
      </c>
      <c r="E139" s="289" t="s">
        <v>236</v>
      </c>
      <c r="F139" s="149" t="s">
        <v>165</v>
      </c>
      <c r="G139" s="149" t="s">
        <v>228</v>
      </c>
      <c r="H139" s="174" t="s">
        <v>166</v>
      </c>
      <c r="I139" s="150" t="s">
        <v>167</v>
      </c>
      <c r="J139" s="166" t="s">
        <v>237</v>
      </c>
      <c r="K139" s="257" t="s">
        <v>168</v>
      </c>
      <c r="N139" s="222" t="s">
        <v>169</v>
      </c>
      <c r="O139" s="223"/>
      <c r="P139" s="223"/>
      <c r="Q139" s="223"/>
      <c r="R139" s="223"/>
      <c r="S139" s="223"/>
      <c r="T139" s="223"/>
      <c r="U139" s="223"/>
      <c r="V139" s="223"/>
      <c r="W139" s="223"/>
      <c r="X139" s="224"/>
    </row>
    <row r="140" spans="2:24" ht="25.5" x14ac:dyDescent="0.2">
      <c r="B140" s="153" t="s">
        <v>170</v>
      </c>
      <c r="C140" s="120">
        <v>0.17080000000000001</v>
      </c>
      <c r="D140" s="291" t="s">
        <v>203</v>
      </c>
      <c r="E140" s="290" t="s">
        <v>203</v>
      </c>
      <c r="F140" s="123">
        <v>0.17</v>
      </c>
      <c r="G140" s="123">
        <v>0.2</v>
      </c>
      <c r="H140" s="124" t="s">
        <v>171</v>
      </c>
      <c r="I140" s="125">
        <f>G140+6%</f>
        <v>0.26</v>
      </c>
      <c r="J140" s="125">
        <f>G140-6%</f>
        <v>0.14000000000000001</v>
      </c>
      <c r="K140" s="255" t="s">
        <v>183</v>
      </c>
      <c r="L140" s="126">
        <v>0.06</v>
      </c>
      <c r="N140" s="210" t="s">
        <v>54</v>
      </c>
      <c r="O140" s="211"/>
      <c r="P140" s="211"/>
      <c r="Q140" s="211"/>
      <c r="R140" s="211"/>
      <c r="S140" s="211"/>
      <c r="T140" s="211"/>
      <c r="U140" s="211"/>
      <c r="V140" s="211"/>
      <c r="W140" s="211"/>
      <c r="X140" s="212"/>
    </row>
    <row r="141" spans="2:24" x14ac:dyDescent="0.2">
      <c r="B141" s="156" t="s">
        <v>172</v>
      </c>
      <c r="C141" s="120">
        <v>0.25990000000000002</v>
      </c>
      <c r="D141" s="291" t="s">
        <v>203</v>
      </c>
      <c r="E141" s="290" t="s">
        <v>203</v>
      </c>
      <c r="F141" s="123">
        <v>0.26</v>
      </c>
      <c r="G141" s="123">
        <v>0.25</v>
      </c>
      <c r="H141" s="124" t="s">
        <v>173</v>
      </c>
      <c r="I141" s="125">
        <f>G141+5%</f>
        <v>0.3</v>
      </c>
      <c r="J141" s="125">
        <f>G141-5%</f>
        <v>0.2</v>
      </c>
      <c r="K141" s="256" t="s">
        <v>184</v>
      </c>
      <c r="L141" s="126">
        <v>0.05</v>
      </c>
      <c r="N141" s="213"/>
      <c r="O141" s="214"/>
      <c r="P141" s="214"/>
      <c r="Q141" s="214"/>
      <c r="R141" s="214"/>
      <c r="S141" s="214"/>
      <c r="T141" s="214"/>
      <c r="U141" s="214"/>
      <c r="V141" s="214"/>
      <c r="W141" s="214"/>
      <c r="X141" s="215"/>
    </row>
    <row r="142" spans="2:24" ht="25.5" x14ac:dyDescent="0.2">
      <c r="B142" s="153" t="s">
        <v>174</v>
      </c>
      <c r="C142" s="120">
        <v>0.33689999999999998</v>
      </c>
      <c r="D142" s="291" t="s">
        <v>203</v>
      </c>
      <c r="E142" s="290" t="s">
        <v>203</v>
      </c>
      <c r="F142" s="123">
        <v>0.34</v>
      </c>
      <c r="G142" s="123">
        <v>0.34</v>
      </c>
      <c r="H142" s="124" t="s">
        <v>171</v>
      </c>
      <c r="I142" s="125">
        <f>G142+6%</f>
        <v>0.4</v>
      </c>
      <c r="J142" s="125">
        <f>G142-6%</f>
        <v>0.28000000000000003</v>
      </c>
      <c r="K142" s="256" t="s">
        <v>184</v>
      </c>
      <c r="L142" s="126">
        <v>0.06</v>
      </c>
      <c r="N142" s="213"/>
      <c r="O142" s="214"/>
      <c r="P142" s="214"/>
      <c r="Q142" s="214"/>
      <c r="R142" s="214"/>
      <c r="S142" s="214"/>
      <c r="T142" s="214"/>
      <c r="U142" s="214"/>
      <c r="V142" s="214"/>
      <c r="W142" s="214"/>
      <c r="X142" s="215"/>
    </row>
    <row r="143" spans="2:24" x14ac:dyDescent="0.2">
      <c r="B143" s="156" t="s">
        <v>70</v>
      </c>
      <c r="C143" s="120">
        <v>0.23269999999999999</v>
      </c>
      <c r="D143" s="291" t="s">
        <v>203</v>
      </c>
      <c r="E143" s="290" t="s">
        <v>203</v>
      </c>
      <c r="F143" s="123">
        <v>0.15</v>
      </c>
      <c r="G143" s="123">
        <v>0.21</v>
      </c>
      <c r="H143" s="124" t="s">
        <v>173</v>
      </c>
      <c r="I143" s="142">
        <f>G143+5%</f>
        <v>0.26</v>
      </c>
      <c r="J143" s="142">
        <f>G143-5%</f>
        <v>0.15999999999999998</v>
      </c>
      <c r="K143" s="256" t="s">
        <v>78</v>
      </c>
      <c r="L143" s="126">
        <v>0.05</v>
      </c>
      <c r="N143" s="213"/>
      <c r="O143" s="214"/>
      <c r="P143" s="214"/>
      <c r="Q143" s="214"/>
      <c r="R143" s="214"/>
      <c r="S143" s="214"/>
      <c r="T143" s="214"/>
      <c r="U143" s="214"/>
      <c r="V143" s="214"/>
      <c r="W143" s="214"/>
      <c r="X143" s="215"/>
    </row>
    <row r="144" spans="2:24" x14ac:dyDescent="0.2">
      <c r="B144" s="156" t="s">
        <v>175</v>
      </c>
      <c r="C144" s="127">
        <f>SUM(C140:C143)</f>
        <v>1.0003</v>
      </c>
      <c r="D144" s="292" t="s">
        <v>203</v>
      </c>
      <c r="E144" s="293" t="s">
        <v>203</v>
      </c>
      <c r="F144" s="130">
        <v>1</v>
      </c>
      <c r="G144" s="130">
        <f>SUM(G140:G143)</f>
        <v>1</v>
      </c>
      <c r="H144" s="158" t="s">
        <v>203</v>
      </c>
      <c r="I144" s="158" t="s">
        <v>203</v>
      </c>
      <c r="J144" s="158" t="s">
        <v>203</v>
      </c>
      <c r="K144" s="261" t="s">
        <v>203</v>
      </c>
      <c r="N144" s="213"/>
      <c r="O144" s="214"/>
      <c r="P144" s="214"/>
      <c r="Q144" s="214"/>
      <c r="R144" s="214"/>
      <c r="S144" s="214"/>
      <c r="T144" s="214"/>
      <c r="U144" s="214"/>
      <c r="V144" s="214"/>
      <c r="W144" s="214"/>
      <c r="X144" s="215"/>
    </row>
    <row r="145" spans="2:24" ht="13.5" thickBot="1" x14ac:dyDescent="0.25">
      <c r="B145" s="159" t="s">
        <v>176</v>
      </c>
      <c r="C145" s="160">
        <v>0.81200000000000006</v>
      </c>
      <c r="D145" s="294" t="s">
        <v>203</v>
      </c>
      <c r="E145" s="295" t="s">
        <v>203</v>
      </c>
      <c r="F145" s="163">
        <v>0.81</v>
      </c>
      <c r="G145" s="163">
        <v>0.81</v>
      </c>
      <c r="H145" s="258" t="s">
        <v>171</v>
      </c>
      <c r="I145" s="259">
        <f t="shared" ref="I145" si="42">F145+6%</f>
        <v>0.87000000000000011</v>
      </c>
      <c r="J145" s="259">
        <f t="shared" ref="J145" si="43">F145-6%</f>
        <v>0.75</v>
      </c>
      <c r="K145" s="260" t="s">
        <v>79</v>
      </c>
      <c r="L145" s="126">
        <v>0.06</v>
      </c>
      <c r="N145" s="216"/>
      <c r="O145" s="217"/>
      <c r="P145" s="217"/>
      <c r="Q145" s="217"/>
      <c r="R145" s="217"/>
      <c r="S145" s="217"/>
      <c r="T145" s="217"/>
      <c r="U145" s="217"/>
      <c r="V145" s="217"/>
      <c r="W145" s="217"/>
      <c r="X145" s="218"/>
    </row>
    <row r="146" spans="2:24" ht="28.5" hidden="1" x14ac:dyDescent="0.2">
      <c r="B146" s="53" t="s">
        <v>187</v>
      </c>
      <c r="C146" s="145">
        <v>2.5000000000000001E-3</v>
      </c>
    </row>
    <row r="10000" spans="52:52" x14ac:dyDescent="0.2">
      <c r="AZ10000" s="80">
        <v>12</v>
      </c>
    </row>
  </sheetData>
  <mergeCells count="35">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zoomScale="85" zoomScaleNormal="85" workbookViewId="0">
      <selection activeCell="B50" sqref="B50:K55"/>
    </sheetView>
  </sheetViews>
  <sheetFormatPr defaultColWidth="9" defaultRowHeight="12.75" x14ac:dyDescent="0.2"/>
  <cols>
    <col min="1" max="1" width="9" style="80"/>
    <col min="2" max="2" width="26.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09" t="s">
        <v>185</v>
      </c>
      <c r="C1" s="209"/>
      <c r="D1" s="209"/>
      <c r="E1" s="209"/>
      <c r="F1" s="209"/>
      <c r="G1" s="209"/>
      <c r="H1" s="209"/>
      <c r="I1" s="209"/>
      <c r="J1" s="209"/>
    </row>
    <row r="2" spans="2:24" ht="19.5" x14ac:dyDescent="0.2">
      <c r="B2" s="209" t="s">
        <v>210</v>
      </c>
      <c r="C2" s="209"/>
      <c r="D2" s="209"/>
      <c r="E2" s="209"/>
      <c r="F2" s="209"/>
      <c r="G2" s="209"/>
      <c r="H2" s="209"/>
      <c r="I2" s="209"/>
      <c r="J2" s="209"/>
    </row>
    <row r="3" spans="2:24" ht="13.5" thickBot="1" x14ac:dyDescent="0.25"/>
    <row r="4" spans="2:24" customFormat="1" ht="15" thickBot="1" x14ac:dyDescent="0.25">
      <c r="B4" s="119" t="s">
        <v>100</v>
      </c>
      <c r="C4" s="219" t="s">
        <v>230</v>
      </c>
      <c r="D4" s="220"/>
      <c r="E4" s="221"/>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48" t="s">
        <v>161</v>
      </c>
      <c r="C5" s="149" t="s">
        <v>220</v>
      </c>
      <c r="D5" s="150" t="s">
        <v>221</v>
      </c>
      <c r="E5" s="151" t="s">
        <v>222</v>
      </c>
      <c r="F5" s="149" t="s">
        <v>165</v>
      </c>
      <c r="G5" s="149" t="s">
        <v>228</v>
      </c>
      <c r="H5" s="174" t="s">
        <v>166</v>
      </c>
      <c r="I5" s="150" t="s">
        <v>167</v>
      </c>
      <c r="J5" s="166" t="s">
        <v>234</v>
      </c>
      <c r="K5" s="257" t="s">
        <v>168</v>
      </c>
      <c r="L5" s="80"/>
      <c r="M5" s="80"/>
      <c r="N5" s="222" t="s">
        <v>169</v>
      </c>
      <c r="O5" s="223"/>
      <c r="P5" s="223"/>
      <c r="Q5" s="223"/>
      <c r="R5" s="223"/>
      <c r="S5" s="223"/>
      <c r="T5" s="223"/>
      <c r="U5" s="223"/>
      <c r="V5" s="223"/>
      <c r="W5" s="223"/>
      <c r="X5" s="224"/>
    </row>
    <row r="6" spans="2:24" customFormat="1" ht="25.5" x14ac:dyDescent="0.2">
      <c r="B6" s="153" t="s">
        <v>170</v>
      </c>
      <c r="C6" s="120">
        <v>0.39019999999999999</v>
      </c>
      <c r="D6" s="179" t="s">
        <v>231</v>
      </c>
      <c r="E6" s="290" t="s">
        <v>203</v>
      </c>
      <c r="F6" s="123">
        <v>0.43</v>
      </c>
      <c r="G6" s="123">
        <v>0.43</v>
      </c>
      <c r="H6" s="124" t="s">
        <v>171</v>
      </c>
      <c r="I6" s="125">
        <f>G6+6%</f>
        <v>0.49</v>
      </c>
      <c r="J6" s="125">
        <f>G6-6%</f>
        <v>0.37</v>
      </c>
      <c r="K6" s="255" t="s">
        <v>213</v>
      </c>
      <c r="L6" s="126"/>
      <c r="M6" s="80"/>
      <c r="N6" s="210" t="s">
        <v>179</v>
      </c>
      <c r="O6" s="211"/>
      <c r="P6" s="211"/>
      <c r="Q6" s="211"/>
      <c r="R6" s="211"/>
      <c r="S6" s="211"/>
      <c r="T6" s="211"/>
      <c r="U6" s="211"/>
      <c r="V6" s="211"/>
      <c r="W6" s="211"/>
      <c r="X6" s="212"/>
    </row>
    <row r="7" spans="2:24" customFormat="1" ht="14.25" x14ac:dyDescent="0.2">
      <c r="B7" s="156" t="s">
        <v>172</v>
      </c>
      <c r="C7" s="120">
        <v>0.1933</v>
      </c>
      <c r="D7" s="291" t="s">
        <v>203</v>
      </c>
      <c r="E7" s="290" t="s">
        <v>203</v>
      </c>
      <c r="F7" s="123">
        <v>0.19</v>
      </c>
      <c r="G7" s="123">
        <v>0.19</v>
      </c>
      <c r="H7" s="124" t="s">
        <v>173</v>
      </c>
      <c r="I7" s="125">
        <f>G7+5%</f>
        <v>0.24</v>
      </c>
      <c r="J7" s="125">
        <f>G7-5%</f>
        <v>0.14000000000000001</v>
      </c>
      <c r="K7" s="255" t="s">
        <v>214</v>
      </c>
      <c r="L7" s="126"/>
      <c r="M7" s="80"/>
      <c r="N7" s="213"/>
      <c r="O7" s="214"/>
      <c r="P7" s="214"/>
      <c r="Q7" s="214"/>
      <c r="R7" s="214"/>
      <c r="S7" s="214"/>
      <c r="T7" s="214"/>
      <c r="U7" s="214"/>
      <c r="V7" s="214"/>
      <c r="W7" s="214"/>
      <c r="X7" s="215"/>
    </row>
    <row r="8" spans="2:24" customFormat="1" ht="25.5" x14ac:dyDescent="0.2">
      <c r="B8" s="153" t="s">
        <v>174</v>
      </c>
      <c r="C8" s="120">
        <v>0.37109999999999999</v>
      </c>
      <c r="D8" s="291" t="s">
        <v>203</v>
      </c>
      <c r="E8" s="290" t="s">
        <v>203</v>
      </c>
      <c r="F8" s="123">
        <v>0.33</v>
      </c>
      <c r="G8" s="123">
        <v>0.33</v>
      </c>
      <c r="H8" s="124" t="s">
        <v>171</v>
      </c>
      <c r="I8" s="125">
        <f>G8+6%</f>
        <v>0.39</v>
      </c>
      <c r="J8" s="125">
        <f>G8-6%</f>
        <v>0.27</v>
      </c>
      <c r="K8" s="255" t="s">
        <v>215</v>
      </c>
      <c r="L8" s="126"/>
      <c r="M8" s="80"/>
      <c r="N8" s="213"/>
      <c r="O8" s="214"/>
      <c r="P8" s="214"/>
      <c r="Q8" s="214"/>
      <c r="R8" s="214"/>
      <c r="S8" s="214"/>
      <c r="T8" s="214"/>
      <c r="U8" s="214"/>
      <c r="V8" s="214"/>
      <c r="W8" s="214"/>
      <c r="X8" s="215"/>
    </row>
    <row r="9" spans="2:24" customFormat="1" ht="14.25" x14ac:dyDescent="0.2">
      <c r="B9" s="156" t="s">
        <v>70</v>
      </c>
      <c r="C9" s="120">
        <v>4.5400000000000003E-2</v>
      </c>
      <c r="D9" s="291" t="s">
        <v>203</v>
      </c>
      <c r="E9" s="290" t="s">
        <v>203</v>
      </c>
      <c r="F9" s="123">
        <v>0.05</v>
      </c>
      <c r="G9" s="123">
        <v>0.05</v>
      </c>
      <c r="H9" s="124" t="s">
        <v>173</v>
      </c>
      <c r="I9" s="142">
        <f>F9+5%</f>
        <v>0.1</v>
      </c>
      <c r="J9" s="142">
        <f>F9-5%</f>
        <v>0</v>
      </c>
      <c r="K9" s="256" t="s">
        <v>78</v>
      </c>
      <c r="L9" s="126"/>
      <c r="M9" s="80"/>
      <c r="N9" s="213"/>
      <c r="O9" s="214"/>
      <c r="P9" s="214"/>
      <c r="Q9" s="214"/>
      <c r="R9" s="214"/>
      <c r="S9" s="214"/>
      <c r="T9" s="214"/>
      <c r="U9" s="214"/>
      <c r="V9" s="214"/>
      <c r="W9" s="214"/>
      <c r="X9" s="215"/>
    </row>
    <row r="10" spans="2:24" customFormat="1" ht="14.25" x14ac:dyDescent="0.2">
      <c r="B10" s="156" t="s">
        <v>175</v>
      </c>
      <c r="C10" s="127">
        <f>SUM(C6:C9)</f>
        <v>1</v>
      </c>
      <c r="D10" s="292" t="s">
        <v>203</v>
      </c>
      <c r="E10" s="293" t="s">
        <v>203</v>
      </c>
      <c r="F10" s="130">
        <v>1</v>
      </c>
      <c r="G10" s="130">
        <f>SUM(G6:G9)</f>
        <v>1</v>
      </c>
      <c r="H10" s="158" t="s">
        <v>203</v>
      </c>
      <c r="I10" s="158" t="s">
        <v>203</v>
      </c>
      <c r="J10" s="158" t="s">
        <v>203</v>
      </c>
      <c r="K10" s="261" t="s">
        <v>203</v>
      </c>
      <c r="L10" s="80"/>
      <c r="M10" s="80"/>
      <c r="N10" s="213"/>
      <c r="O10" s="214"/>
      <c r="P10" s="214"/>
      <c r="Q10" s="214"/>
      <c r="R10" s="214"/>
      <c r="S10" s="214"/>
      <c r="T10" s="214"/>
      <c r="U10" s="214"/>
      <c r="V10" s="214"/>
      <c r="W10" s="214"/>
      <c r="X10" s="215"/>
    </row>
    <row r="11" spans="2:24" customFormat="1" ht="15" thickBot="1" x14ac:dyDescent="0.25">
      <c r="B11" s="159" t="s">
        <v>176</v>
      </c>
      <c r="C11" s="160">
        <v>0.27279999999999999</v>
      </c>
      <c r="D11" s="294" t="s">
        <v>203</v>
      </c>
      <c r="E11" s="295" t="s">
        <v>203</v>
      </c>
      <c r="F11" s="163">
        <v>0.27</v>
      </c>
      <c r="G11" s="163">
        <v>0.94</v>
      </c>
      <c r="H11" s="258" t="s">
        <v>171</v>
      </c>
      <c r="I11" s="259">
        <f>G11+6%</f>
        <v>1</v>
      </c>
      <c r="J11" s="259">
        <f>G11-6%</f>
        <v>0.87999999999999989</v>
      </c>
      <c r="K11" s="260" t="s">
        <v>79</v>
      </c>
      <c r="L11" s="126"/>
      <c r="M11" s="80"/>
      <c r="N11" s="216"/>
      <c r="O11" s="217"/>
      <c r="P11" s="217"/>
      <c r="Q11" s="217"/>
      <c r="R11" s="217"/>
      <c r="S11" s="217"/>
      <c r="T11" s="217"/>
      <c r="U11" s="217"/>
      <c r="V11" s="217"/>
      <c r="W11" s="217"/>
      <c r="X11" s="218"/>
    </row>
    <row r="12" spans="2:24" customFormat="1" ht="28.5" hidden="1" x14ac:dyDescent="0.2">
      <c r="B12" s="53" t="s">
        <v>187</v>
      </c>
      <c r="C12" s="146">
        <v>1.5E-3</v>
      </c>
      <c r="D12" s="176" t="s">
        <v>203</v>
      </c>
      <c r="E12" s="176" t="s">
        <v>203</v>
      </c>
      <c r="F12" s="175"/>
      <c r="G12" s="176" t="s">
        <v>203</v>
      </c>
      <c r="H12" s="176" t="s">
        <v>203</v>
      </c>
      <c r="I12" s="176" t="s">
        <v>203</v>
      </c>
      <c r="J12" s="176" t="s">
        <v>203</v>
      </c>
      <c r="K12" s="176" t="s">
        <v>203</v>
      </c>
    </row>
    <row r="13" spans="2:24" customFormat="1" ht="14.25" x14ac:dyDescent="0.2">
      <c r="B13" s="32"/>
      <c r="C13" s="146"/>
      <c r="D13" s="176"/>
      <c r="E13" s="176"/>
      <c r="F13" s="175"/>
      <c r="G13" s="176"/>
      <c r="H13" s="176"/>
      <c r="I13" s="176"/>
      <c r="J13" s="176"/>
      <c r="K13" s="176"/>
    </row>
    <row r="14" spans="2:24" customFormat="1" ht="15" thickBot="1" x14ac:dyDescent="0.25">
      <c r="B14" s="32"/>
      <c r="C14" s="80"/>
      <c r="D14" s="80"/>
      <c r="E14" s="80"/>
      <c r="F14" s="80"/>
      <c r="G14" s="80"/>
      <c r="H14" s="80"/>
      <c r="I14" s="80"/>
      <c r="J14" s="80"/>
      <c r="K14" s="80"/>
    </row>
    <row r="15" spans="2:24" customFormat="1" ht="15" thickBot="1" x14ac:dyDescent="0.25">
      <c r="B15" s="119" t="s">
        <v>212</v>
      </c>
      <c r="C15" s="219" t="s">
        <v>230</v>
      </c>
      <c r="D15" s="220"/>
      <c r="E15" s="221"/>
      <c r="F15" s="80"/>
      <c r="G15" s="80"/>
      <c r="H15" s="80"/>
      <c r="I15" s="80"/>
      <c r="J15" s="80"/>
      <c r="K15" s="80"/>
    </row>
    <row r="16" spans="2:24" customFormat="1" ht="26.25" thickBot="1" x14ac:dyDescent="0.25">
      <c r="B16" s="148" t="s">
        <v>161</v>
      </c>
      <c r="C16" s="149" t="s">
        <v>220</v>
      </c>
      <c r="D16" s="150" t="s">
        <v>221</v>
      </c>
      <c r="E16" s="151" t="s">
        <v>222</v>
      </c>
      <c r="F16" s="149" t="s">
        <v>165</v>
      </c>
      <c r="G16" s="149" t="s">
        <v>228</v>
      </c>
      <c r="H16" s="174" t="s">
        <v>166</v>
      </c>
      <c r="I16" s="150" t="s">
        <v>167</v>
      </c>
      <c r="J16" s="166" t="s">
        <v>203</v>
      </c>
      <c r="K16" s="257" t="s">
        <v>168</v>
      </c>
      <c r="M16" s="222" t="s">
        <v>169</v>
      </c>
      <c r="N16" s="223"/>
      <c r="O16" s="223"/>
      <c r="P16" s="223"/>
      <c r="Q16" s="223"/>
      <c r="R16" s="223"/>
      <c r="S16" s="223"/>
      <c r="T16" s="223"/>
      <c r="U16" s="223"/>
      <c r="V16" s="223"/>
      <c r="W16" s="224"/>
    </row>
    <row r="17" spans="2:23" customFormat="1" ht="25.5" x14ac:dyDescent="0.2">
      <c r="B17" s="153" t="s">
        <v>170</v>
      </c>
      <c r="C17" s="179" t="s">
        <v>231</v>
      </c>
      <c r="D17" s="179" t="s">
        <v>231</v>
      </c>
      <c r="E17" s="179" t="s">
        <v>231</v>
      </c>
      <c r="F17" s="123">
        <v>0.94</v>
      </c>
      <c r="G17" s="123">
        <v>0.94</v>
      </c>
      <c r="H17" s="124" t="s">
        <v>171</v>
      </c>
      <c r="I17" s="125">
        <f>F17+6%</f>
        <v>1</v>
      </c>
      <c r="J17" s="125">
        <f>F17-6%</f>
        <v>0.87999999999999989</v>
      </c>
      <c r="K17" s="255" t="s">
        <v>213</v>
      </c>
      <c r="M17" s="210" t="s">
        <v>218</v>
      </c>
      <c r="N17" s="211"/>
      <c r="O17" s="211"/>
      <c r="P17" s="211"/>
      <c r="Q17" s="211"/>
      <c r="R17" s="211"/>
      <c r="S17" s="211"/>
      <c r="T17" s="211"/>
      <c r="U17" s="211"/>
      <c r="V17" s="211"/>
      <c r="W17" s="212"/>
    </row>
    <row r="18" spans="2:23" customFormat="1" ht="14.25" x14ac:dyDescent="0.2">
      <c r="B18" s="156" t="s">
        <v>172</v>
      </c>
      <c r="C18" s="278" t="s">
        <v>203</v>
      </c>
      <c r="D18" s="281" t="s">
        <v>203</v>
      </c>
      <c r="E18" s="282" t="s">
        <v>203</v>
      </c>
      <c r="F18" s="123">
        <v>0.05</v>
      </c>
      <c r="G18" s="123">
        <v>0.05</v>
      </c>
      <c r="H18" s="124" t="s">
        <v>173</v>
      </c>
      <c r="I18" s="125">
        <f>G18+5%</f>
        <v>0.1</v>
      </c>
      <c r="J18" s="125">
        <f>G18-5%</f>
        <v>0</v>
      </c>
      <c r="K18" s="256" t="s">
        <v>73</v>
      </c>
      <c r="M18" s="213"/>
      <c r="N18" s="214"/>
      <c r="O18" s="214"/>
      <c r="P18" s="214"/>
      <c r="Q18" s="214"/>
      <c r="R18" s="214"/>
      <c r="S18" s="214"/>
      <c r="T18" s="214"/>
      <c r="U18" s="214"/>
      <c r="V18" s="214"/>
      <c r="W18" s="215"/>
    </row>
    <row r="19" spans="2:23" customFormat="1" ht="25.5" x14ac:dyDescent="0.2">
      <c r="B19" s="153" t="s">
        <v>174</v>
      </c>
      <c r="C19" s="278" t="s">
        <v>203</v>
      </c>
      <c r="D19" s="281" t="s">
        <v>203</v>
      </c>
      <c r="E19" s="282" t="s">
        <v>203</v>
      </c>
      <c r="F19" s="177" t="s">
        <v>203</v>
      </c>
      <c r="G19" s="177" t="s">
        <v>203</v>
      </c>
      <c r="H19" s="124" t="s">
        <v>171</v>
      </c>
      <c r="I19" s="158" t="s">
        <v>203</v>
      </c>
      <c r="J19" s="158" t="s">
        <v>203</v>
      </c>
      <c r="K19" s="261" t="s">
        <v>203</v>
      </c>
      <c r="M19" s="213"/>
      <c r="N19" s="214"/>
      <c r="O19" s="214"/>
      <c r="P19" s="214"/>
      <c r="Q19" s="214"/>
      <c r="R19" s="214"/>
      <c r="S19" s="214"/>
      <c r="T19" s="214"/>
      <c r="U19" s="214"/>
      <c r="V19" s="214"/>
      <c r="W19" s="215"/>
    </row>
    <row r="20" spans="2:23" customFormat="1" ht="14.25" x14ac:dyDescent="0.2">
      <c r="B20" s="156" t="s">
        <v>70</v>
      </c>
      <c r="C20" s="278" t="s">
        <v>203</v>
      </c>
      <c r="D20" s="281" t="s">
        <v>203</v>
      </c>
      <c r="E20" s="282" t="s">
        <v>203</v>
      </c>
      <c r="F20" s="123">
        <v>0.15</v>
      </c>
      <c r="G20" s="123">
        <v>0.15</v>
      </c>
      <c r="H20" s="124" t="s">
        <v>173</v>
      </c>
      <c r="I20" s="142">
        <f>G20+5%</f>
        <v>0.2</v>
      </c>
      <c r="J20" s="142">
        <f>G20-5%</f>
        <v>9.9999999999999992E-2</v>
      </c>
      <c r="K20" s="256" t="s">
        <v>78</v>
      </c>
      <c r="M20" s="213"/>
      <c r="N20" s="214"/>
      <c r="O20" s="214"/>
      <c r="P20" s="214"/>
      <c r="Q20" s="214"/>
      <c r="R20" s="214"/>
      <c r="S20" s="214"/>
      <c r="T20" s="214"/>
      <c r="U20" s="214"/>
      <c r="V20" s="214"/>
      <c r="W20" s="215"/>
    </row>
    <row r="21" spans="2:23" customFormat="1" ht="14.25" x14ac:dyDescent="0.2">
      <c r="B21" s="156" t="s">
        <v>175</v>
      </c>
      <c r="C21" s="279" t="s">
        <v>203</v>
      </c>
      <c r="D21" s="298" t="s">
        <v>203</v>
      </c>
      <c r="E21" s="299" t="s">
        <v>203</v>
      </c>
      <c r="F21" s="130">
        <f>SUM(F17:F20)</f>
        <v>1.1399999999999999</v>
      </c>
      <c r="G21" s="130">
        <f>SUM(G17:G20)</f>
        <v>1.1399999999999999</v>
      </c>
      <c r="H21" s="158" t="s">
        <v>203</v>
      </c>
      <c r="I21" s="158" t="s">
        <v>203</v>
      </c>
      <c r="J21" s="158" t="s">
        <v>203</v>
      </c>
      <c r="K21" s="261" t="s">
        <v>203</v>
      </c>
      <c r="M21" s="213"/>
      <c r="N21" s="214"/>
      <c r="O21" s="214"/>
      <c r="P21" s="214"/>
      <c r="Q21" s="214"/>
      <c r="R21" s="214"/>
      <c r="S21" s="214"/>
      <c r="T21" s="214"/>
      <c r="U21" s="214"/>
      <c r="V21" s="214"/>
      <c r="W21" s="215"/>
    </row>
    <row r="22" spans="2:23" customFormat="1" ht="15" thickBot="1" x14ac:dyDescent="0.25">
      <c r="B22" s="159" t="s">
        <v>176</v>
      </c>
      <c r="C22" s="280" t="s">
        <v>203</v>
      </c>
      <c r="D22" s="284" t="s">
        <v>203</v>
      </c>
      <c r="E22" s="285" t="s">
        <v>203</v>
      </c>
      <c r="F22" s="163">
        <v>0.94</v>
      </c>
      <c r="G22" s="163">
        <v>0.94</v>
      </c>
      <c r="H22" s="258" t="s">
        <v>171</v>
      </c>
      <c r="I22" s="259">
        <f>G22+6%</f>
        <v>1</v>
      </c>
      <c r="J22" s="259">
        <f>G22-6%</f>
        <v>0.87999999999999989</v>
      </c>
      <c r="K22" s="260" t="s">
        <v>79</v>
      </c>
      <c r="M22" s="216"/>
      <c r="N22" s="217"/>
      <c r="O22" s="217"/>
      <c r="P22" s="217"/>
      <c r="Q22" s="217"/>
      <c r="R22" s="217"/>
      <c r="S22" s="217"/>
      <c r="T22" s="217"/>
      <c r="U22" s="217"/>
      <c r="V22" s="217"/>
      <c r="W22" s="218"/>
    </row>
    <row r="23" spans="2:23" customFormat="1" ht="28.5" hidden="1" x14ac:dyDescent="0.2">
      <c r="B23" s="53" t="s">
        <v>187</v>
      </c>
      <c r="C23" s="146">
        <v>1.5E-3</v>
      </c>
      <c r="D23" s="146">
        <v>1.5E-3</v>
      </c>
      <c r="E23" s="146">
        <v>1.5E-3</v>
      </c>
      <c r="F23" s="175"/>
      <c r="G23" s="176" t="s">
        <v>203</v>
      </c>
      <c r="H23" s="176" t="s">
        <v>203</v>
      </c>
      <c r="I23" s="176" t="s">
        <v>203</v>
      </c>
      <c r="J23" s="176" t="s">
        <v>203</v>
      </c>
      <c r="K23" s="176"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19" t="s">
        <v>230</v>
      </c>
      <c r="D26" s="220"/>
      <c r="E26" s="221"/>
      <c r="F26" s="80"/>
      <c r="G26" s="80"/>
      <c r="H26" s="80"/>
      <c r="I26" s="80"/>
      <c r="J26" s="80"/>
      <c r="K26" s="80"/>
    </row>
    <row r="27" spans="2:23" customFormat="1" ht="26.25" thickBot="1" x14ac:dyDescent="0.25">
      <c r="B27" s="148" t="s">
        <v>161</v>
      </c>
      <c r="C27" s="149" t="s">
        <v>220</v>
      </c>
      <c r="D27" s="150" t="s">
        <v>221</v>
      </c>
      <c r="E27" s="151" t="s">
        <v>222</v>
      </c>
      <c r="F27" s="149" t="s">
        <v>165</v>
      </c>
      <c r="G27" s="149" t="s">
        <v>228</v>
      </c>
      <c r="H27" s="174" t="s">
        <v>166</v>
      </c>
      <c r="I27" s="150" t="s">
        <v>167</v>
      </c>
      <c r="J27" s="166" t="s">
        <v>203</v>
      </c>
      <c r="K27" s="257" t="s">
        <v>168</v>
      </c>
      <c r="M27" s="222" t="s">
        <v>169</v>
      </c>
      <c r="N27" s="223"/>
      <c r="O27" s="223"/>
      <c r="P27" s="223"/>
      <c r="Q27" s="223"/>
      <c r="R27" s="223"/>
      <c r="S27" s="223"/>
      <c r="T27" s="223"/>
      <c r="U27" s="223"/>
      <c r="V27" s="223"/>
      <c r="W27" s="224"/>
    </row>
    <row r="28" spans="2:23" customFormat="1" ht="32.25" customHeight="1" x14ac:dyDescent="0.2">
      <c r="B28" s="153" t="s">
        <v>170</v>
      </c>
      <c r="C28" s="179" t="s">
        <v>231</v>
      </c>
      <c r="D28" s="179" t="s">
        <v>231</v>
      </c>
      <c r="E28" s="179" t="s">
        <v>231</v>
      </c>
      <c r="F28" s="177" t="s">
        <v>203</v>
      </c>
      <c r="G28" s="177" t="s">
        <v>203</v>
      </c>
      <c r="H28" s="124" t="s">
        <v>171</v>
      </c>
      <c r="I28" s="158" t="s">
        <v>203</v>
      </c>
      <c r="J28" s="158" t="s">
        <v>203</v>
      </c>
      <c r="K28" s="283" t="s">
        <v>203</v>
      </c>
      <c r="M28" s="210" t="s">
        <v>219</v>
      </c>
      <c r="N28" s="211"/>
      <c r="O28" s="211"/>
      <c r="P28" s="211"/>
      <c r="Q28" s="211"/>
      <c r="R28" s="211"/>
      <c r="S28" s="211"/>
      <c r="T28" s="211"/>
      <c r="U28" s="211"/>
      <c r="V28" s="211"/>
      <c r="W28" s="212"/>
    </row>
    <row r="29" spans="2:23" customFormat="1" ht="14.25" x14ac:dyDescent="0.2">
      <c r="B29" s="156" t="s">
        <v>172</v>
      </c>
      <c r="C29" s="278" t="s">
        <v>203</v>
      </c>
      <c r="D29" s="281" t="s">
        <v>203</v>
      </c>
      <c r="E29" s="282" t="s">
        <v>203</v>
      </c>
      <c r="F29" s="123">
        <v>0.3</v>
      </c>
      <c r="G29" s="123">
        <v>0.3</v>
      </c>
      <c r="H29" s="124" t="s">
        <v>173</v>
      </c>
      <c r="I29" s="142">
        <f>F29+5%</f>
        <v>0.35</v>
      </c>
      <c r="J29" s="142">
        <f>F29-5%</f>
        <v>0.25</v>
      </c>
      <c r="K29" s="255" t="s">
        <v>214</v>
      </c>
      <c r="M29" s="213"/>
      <c r="N29" s="214"/>
      <c r="O29" s="214"/>
      <c r="P29" s="214"/>
      <c r="Q29" s="214"/>
      <c r="R29" s="214"/>
      <c r="S29" s="214"/>
      <c r="T29" s="214"/>
      <c r="U29" s="214"/>
      <c r="V29" s="214"/>
      <c r="W29" s="215"/>
    </row>
    <row r="30" spans="2:23" customFormat="1" ht="25.5" x14ac:dyDescent="0.2">
      <c r="B30" s="153" t="s">
        <v>174</v>
      </c>
      <c r="C30" s="278" t="s">
        <v>203</v>
      </c>
      <c r="D30" s="281" t="s">
        <v>203</v>
      </c>
      <c r="E30" s="282" t="s">
        <v>203</v>
      </c>
      <c r="F30" s="123">
        <v>0.7</v>
      </c>
      <c r="G30" s="123">
        <v>0.7</v>
      </c>
      <c r="H30" s="124" t="s">
        <v>171</v>
      </c>
      <c r="I30" s="125">
        <f>F30+6%</f>
        <v>0.76</v>
      </c>
      <c r="J30" s="125">
        <f>F30-6%</f>
        <v>0.6399999999999999</v>
      </c>
      <c r="K30" s="255" t="s">
        <v>215</v>
      </c>
      <c r="M30" s="213"/>
      <c r="N30" s="214"/>
      <c r="O30" s="214"/>
      <c r="P30" s="214"/>
      <c r="Q30" s="214"/>
      <c r="R30" s="214"/>
      <c r="S30" s="214"/>
      <c r="T30" s="214"/>
      <c r="U30" s="214"/>
      <c r="V30" s="214"/>
      <c r="W30" s="215"/>
    </row>
    <row r="31" spans="2:23" customFormat="1" ht="14.25" x14ac:dyDescent="0.2">
      <c r="B31" s="156" t="s">
        <v>70</v>
      </c>
      <c r="C31" s="278" t="s">
        <v>203</v>
      </c>
      <c r="D31" s="281" t="s">
        <v>203</v>
      </c>
      <c r="E31" s="282" t="s">
        <v>203</v>
      </c>
      <c r="F31" s="123">
        <v>0.15</v>
      </c>
      <c r="G31" s="123">
        <v>0.15</v>
      </c>
      <c r="H31" s="124" t="s">
        <v>173</v>
      </c>
      <c r="I31" s="142">
        <f>F31+5%</f>
        <v>0.2</v>
      </c>
      <c r="J31" s="142">
        <f>F31-5%</f>
        <v>9.9999999999999992E-2</v>
      </c>
      <c r="K31" s="256" t="s">
        <v>78</v>
      </c>
      <c r="M31" s="213"/>
      <c r="N31" s="214"/>
      <c r="O31" s="214"/>
      <c r="P31" s="214"/>
      <c r="Q31" s="214"/>
      <c r="R31" s="214"/>
      <c r="S31" s="214"/>
      <c r="T31" s="214"/>
      <c r="U31" s="214"/>
      <c r="V31" s="214"/>
      <c r="W31" s="215"/>
    </row>
    <row r="32" spans="2:23" customFormat="1" ht="14.25" x14ac:dyDescent="0.2">
      <c r="B32" s="156" t="s">
        <v>175</v>
      </c>
      <c r="C32" s="279" t="s">
        <v>203</v>
      </c>
      <c r="D32" s="298" t="s">
        <v>203</v>
      </c>
      <c r="E32" s="299" t="s">
        <v>203</v>
      </c>
      <c r="F32" s="130">
        <f>SUM(F28:F31)</f>
        <v>1.1499999999999999</v>
      </c>
      <c r="G32" s="186">
        <f>SUM(G28:G31)</f>
        <v>1.1499999999999999</v>
      </c>
      <c r="H32" s="158" t="s">
        <v>203</v>
      </c>
      <c r="I32" s="158" t="s">
        <v>203</v>
      </c>
      <c r="J32" s="158" t="s">
        <v>203</v>
      </c>
      <c r="K32" s="261" t="s">
        <v>203</v>
      </c>
      <c r="M32" s="213"/>
      <c r="N32" s="214"/>
      <c r="O32" s="214"/>
      <c r="P32" s="214"/>
      <c r="Q32" s="214"/>
      <c r="R32" s="214"/>
      <c r="S32" s="214"/>
      <c r="T32" s="214"/>
      <c r="U32" s="214"/>
      <c r="V32" s="214"/>
      <c r="W32" s="215"/>
    </row>
    <row r="33" spans="2:24" customFormat="1" ht="15" thickBot="1" x14ac:dyDescent="0.25">
      <c r="B33" s="159" t="s">
        <v>176</v>
      </c>
      <c r="C33" s="280" t="s">
        <v>203</v>
      </c>
      <c r="D33" s="284" t="s">
        <v>203</v>
      </c>
      <c r="E33" s="285" t="s">
        <v>203</v>
      </c>
      <c r="F33" s="163">
        <v>0.94</v>
      </c>
      <c r="G33" s="163">
        <v>0.94</v>
      </c>
      <c r="H33" s="258" t="s">
        <v>171</v>
      </c>
      <c r="I33" s="259">
        <f>F33+6%</f>
        <v>1</v>
      </c>
      <c r="J33" s="259">
        <f>F33-6%</f>
        <v>0.87999999999999989</v>
      </c>
      <c r="K33" s="260" t="s">
        <v>79</v>
      </c>
      <c r="M33" s="216"/>
      <c r="N33" s="217"/>
      <c r="O33" s="217"/>
      <c r="P33" s="217"/>
      <c r="Q33" s="217"/>
      <c r="R33" s="217"/>
      <c r="S33" s="217"/>
      <c r="T33" s="217"/>
      <c r="U33" s="217"/>
      <c r="V33" s="217"/>
      <c r="W33" s="218"/>
    </row>
    <row r="34" spans="2:24" customFormat="1" ht="28.5" hidden="1" x14ac:dyDescent="0.2">
      <c r="B34" s="53" t="s">
        <v>187</v>
      </c>
      <c r="C34" s="146">
        <v>1.5E-3</v>
      </c>
      <c r="D34" s="146">
        <v>1.5E-3</v>
      </c>
      <c r="E34" s="146">
        <v>1.5E-3</v>
      </c>
      <c r="F34" s="175"/>
      <c r="G34" s="176" t="s">
        <v>203</v>
      </c>
      <c r="H34" s="176" t="s">
        <v>203</v>
      </c>
      <c r="I34" s="176" t="s">
        <v>203</v>
      </c>
      <c r="J34" s="176" t="s">
        <v>203</v>
      </c>
      <c r="K34" s="176" t="s">
        <v>203</v>
      </c>
    </row>
    <row r="35" spans="2:24" customFormat="1" ht="14.25" x14ac:dyDescent="0.2"/>
    <row r="36" spans="2:24" customFormat="1" ht="15" thickBot="1" x14ac:dyDescent="0.25"/>
    <row r="37" spans="2:24" customFormat="1" ht="15" thickBot="1" x14ac:dyDescent="0.25">
      <c r="B37" s="119" t="s">
        <v>211</v>
      </c>
      <c r="C37" s="219" t="s">
        <v>230</v>
      </c>
      <c r="D37" s="220"/>
      <c r="E37" s="221"/>
      <c r="F37" s="80" t="s">
        <v>205</v>
      </c>
      <c r="G37" s="80"/>
      <c r="H37" s="80"/>
      <c r="I37" s="80"/>
      <c r="J37" s="80"/>
      <c r="K37" s="80"/>
    </row>
    <row r="38" spans="2:24" customFormat="1" ht="26.25" thickBot="1" x14ac:dyDescent="0.25">
      <c r="B38" s="148" t="s">
        <v>161</v>
      </c>
      <c r="C38" s="149" t="s">
        <v>220</v>
      </c>
      <c r="D38" s="150" t="s">
        <v>221</v>
      </c>
      <c r="E38" s="151" t="s">
        <v>222</v>
      </c>
      <c r="F38" s="149" t="s">
        <v>165</v>
      </c>
      <c r="G38" s="152" t="s">
        <v>228</v>
      </c>
      <c r="H38" s="296" t="s">
        <v>166</v>
      </c>
      <c r="I38" s="150" t="s">
        <v>167</v>
      </c>
      <c r="J38" s="166" t="s">
        <v>203</v>
      </c>
      <c r="K38" s="257" t="s">
        <v>168</v>
      </c>
      <c r="M38" s="222" t="s">
        <v>169</v>
      </c>
      <c r="N38" s="223"/>
      <c r="O38" s="223"/>
      <c r="P38" s="223"/>
      <c r="Q38" s="223"/>
      <c r="R38" s="223"/>
      <c r="S38" s="223"/>
      <c r="T38" s="223"/>
      <c r="U38" s="223"/>
      <c r="V38" s="223"/>
      <c r="W38" s="224"/>
    </row>
    <row r="39" spans="2:24" customFormat="1" ht="25.5" customHeight="1" x14ac:dyDescent="0.2">
      <c r="B39" s="153" t="s">
        <v>170</v>
      </c>
      <c r="C39" s="179" t="s">
        <v>231</v>
      </c>
      <c r="D39" s="179" t="s">
        <v>231</v>
      </c>
      <c r="E39" s="179" t="s">
        <v>231</v>
      </c>
      <c r="F39" s="123">
        <v>0.19</v>
      </c>
      <c r="G39" s="154">
        <v>0.19</v>
      </c>
      <c r="H39" s="155" t="s">
        <v>171</v>
      </c>
      <c r="I39" s="125">
        <f>F39+6%</f>
        <v>0.25</v>
      </c>
      <c r="J39" s="125">
        <f>F39-6%</f>
        <v>0.13</v>
      </c>
      <c r="K39" s="255" t="s">
        <v>213</v>
      </c>
      <c r="M39" s="210" t="s">
        <v>217</v>
      </c>
      <c r="N39" s="211"/>
      <c r="O39" s="211"/>
      <c r="P39" s="211"/>
      <c r="Q39" s="211"/>
      <c r="R39" s="211"/>
      <c r="S39" s="211"/>
      <c r="T39" s="211"/>
      <c r="U39" s="211"/>
      <c r="V39" s="211"/>
      <c r="W39" s="212"/>
    </row>
    <row r="40" spans="2:24" customFormat="1" ht="14.25" x14ac:dyDescent="0.2">
      <c r="B40" s="156" t="s">
        <v>172</v>
      </c>
      <c r="C40" s="278" t="s">
        <v>203</v>
      </c>
      <c r="D40" s="281" t="s">
        <v>203</v>
      </c>
      <c r="E40" s="282" t="s">
        <v>203</v>
      </c>
      <c r="F40" s="123">
        <v>0.3</v>
      </c>
      <c r="G40" s="154">
        <v>0.3</v>
      </c>
      <c r="H40" s="155" t="s">
        <v>173</v>
      </c>
      <c r="I40" s="125">
        <f>F40+5%</f>
        <v>0.35</v>
      </c>
      <c r="J40" s="125">
        <f>F40-5%</f>
        <v>0.25</v>
      </c>
      <c r="K40" s="255" t="s">
        <v>214</v>
      </c>
      <c r="M40" s="213"/>
      <c r="N40" s="214"/>
      <c r="O40" s="214"/>
      <c r="P40" s="214"/>
      <c r="Q40" s="214"/>
      <c r="R40" s="214"/>
      <c r="S40" s="214"/>
      <c r="T40" s="214"/>
      <c r="U40" s="214"/>
      <c r="V40" s="214"/>
      <c r="W40" s="215"/>
    </row>
    <row r="41" spans="2:24" customFormat="1" ht="43.5" customHeight="1" x14ac:dyDescent="0.2">
      <c r="B41" s="153" t="s">
        <v>174</v>
      </c>
      <c r="C41" s="278" t="s">
        <v>203</v>
      </c>
      <c r="D41" s="281" t="s">
        <v>203</v>
      </c>
      <c r="E41" s="282" t="s">
        <v>203</v>
      </c>
      <c r="F41" s="123">
        <v>0.5</v>
      </c>
      <c r="G41" s="154">
        <v>0.5</v>
      </c>
      <c r="H41" s="155" t="s">
        <v>171</v>
      </c>
      <c r="I41" s="125">
        <f t="shared" ref="I41" si="0">F41+6%</f>
        <v>0.56000000000000005</v>
      </c>
      <c r="J41" s="125">
        <f t="shared" ref="J41" si="1">F41-6%</f>
        <v>0.44</v>
      </c>
      <c r="K41" s="255" t="s">
        <v>215</v>
      </c>
      <c r="M41" s="213"/>
      <c r="N41" s="214"/>
      <c r="O41" s="214"/>
      <c r="P41" s="214"/>
      <c r="Q41" s="214"/>
      <c r="R41" s="214"/>
      <c r="S41" s="214"/>
      <c r="T41" s="214"/>
      <c r="U41" s="214"/>
      <c r="V41" s="214"/>
      <c r="W41" s="215"/>
    </row>
    <row r="42" spans="2:24" customFormat="1" ht="14.25" x14ac:dyDescent="0.2">
      <c r="B42" s="156" t="s">
        <v>70</v>
      </c>
      <c r="C42" s="278" t="s">
        <v>203</v>
      </c>
      <c r="D42" s="281" t="s">
        <v>203</v>
      </c>
      <c r="E42" s="282" t="s">
        <v>203</v>
      </c>
      <c r="F42" s="123">
        <v>0.15</v>
      </c>
      <c r="G42" s="154">
        <v>0.15</v>
      </c>
      <c r="H42" s="155" t="s">
        <v>173</v>
      </c>
      <c r="I42" s="125">
        <f>G42+5%</f>
        <v>0.2</v>
      </c>
      <c r="J42" s="125">
        <f>G42-5%</f>
        <v>9.9999999999999992E-2</v>
      </c>
      <c r="K42" s="256" t="s">
        <v>78</v>
      </c>
      <c r="M42" s="213"/>
      <c r="N42" s="214"/>
      <c r="O42" s="214"/>
      <c r="P42" s="214"/>
      <c r="Q42" s="214"/>
      <c r="R42" s="214"/>
      <c r="S42" s="214"/>
      <c r="T42" s="214"/>
      <c r="U42" s="214"/>
      <c r="V42" s="214"/>
      <c r="W42" s="215"/>
    </row>
    <row r="43" spans="2:24" customFormat="1" ht="14.25" x14ac:dyDescent="0.2">
      <c r="B43" s="156" t="s">
        <v>175</v>
      </c>
      <c r="C43" s="279" t="s">
        <v>203</v>
      </c>
      <c r="D43" s="298" t="s">
        <v>203</v>
      </c>
      <c r="E43" s="299" t="s">
        <v>203</v>
      </c>
      <c r="F43" s="130">
        <f>SUM(F39:F42)</f>
        <v>1.1399999999999999</v>
      </c>
      <c r="G43" s="130">
        <f>SUM(G39:G42)</f>
        <v>1.1399999999999999</v>
      </c>
      <c r="H43" s="157" t="s">
        <v>203</v>
      </c>
      <c r="I43" s="158" t="s">
        <v>203</v>
      </c>
      <c r="J43" s="158" t="s">
        <v>203</v>
      </c>
      <c r="K43" s="261" t="s">
        <v>203</v>
      </c>
      <c r="M43" s="213"/>
      <c r="N43" s="214"/>
      <c r="O43" s="214"/>
      <c r="P43" s="214"/>
      <c r="Q43" s="214"/>
      <c r="R43" s="214"/>
      <c r="S43" s="214"/>
      <c r="T43" s="214"/>
      <c r="U43" s="214"/>
      <c r="V43" s="214"/>
      <c r="W43" s="215"/>
    </row>
    <row r="44" spans="2:24" customFormat="1" ht="22.5" customHeight="1" thickBot="1" x14ac:dyDescent="0.25">
      <c r="B44" s="159" t="s">
        <v>176</v>
      </c>
      <c r="C44" s="280" t="s">
        <v>203</v>
      </c>
      <c r="D44" s="284" t="s">
        <v>203</v>
      </c>
      <c r="E44" s="285" t="s">
        <v>203</v>
      </c>
      <c r="F44" s="163">
        <v>0.25</v>
      </c>
      <c r="G44" s="164">
        <v>0.94</v>
      </c>
      <c r="H44" s="297" t="s">
        <v>171</v>
      </c>
      <c r="I44" s="259">
        <f>G44+6%</f>
        <v>1</v>
      </c>
      <c r="J44" s="259">
        <f>G44-6%</f>
        <v>0.87999999999999989</v>
      </c>
      <c r="K44" s="260" t="s">
        <v>79</v>
      </c>
      <c r="M44" s="216"/>
      <c r="N44" s="217"/>
      <c r="O44" s="217"/>
      <c r="P44" s="217"/>
      <c r="Q44" s="217"/>
      <c r="R44" s="217"/>
      <c r="S44" s="217"/>
      <c r="T44" s="217"/>
      <c r="U44" s="217"/>
      <c r="V44" s="217"/>
      <c r="W44" s="218"/>
    </row>
    <row r="45" spans="2:24" customFormat="1" ht="28.5" hidden="1" x14ac:dyDescent="0.2">
      <c r="B45" s="53" t="s">
        <v>187</v>
      </c>
      <c r="C45" s="146">
        <v>1.5E-3</v>
      </c>
      <c r="D45" s="146">
        <v>1.5E-3</v>
      </c>
      <c r="E45" s="146">
        <v>1.5E-3</v>
      </c>
      <c r="F45" s="173"/>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19" t="s">
        <v>230</v>
      </c>
      <c r="D48" s="220"/>
      <c r="E48" s="221"/>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48" t="s">
        <v>161</v>
      </c>
      <c r="C49" s="149" t="s">
        <v>223</v>
      </c>
      <c r="D49" s="150" t="s">
        <v>226</v>
      </c>
      <c r="E49" s="151" t="s">
        <v>227</v>
      </c>
      <c r="F49" s="149" t="s">
        <v>165</v>
      </c>
      <c r="G49" s="149" t="s">
        <v>228</v>
      </c>
      <c r="H49" s="174" t="s">
        <v>166</v>
      </c>
      <c r="I49" s="150" t="s">
        <v>167</v>
      </c>
      <c r="J49" s="166" t="s">
        <v>203</v>
      </c>
      <c r="K49" s="257" t="s">
        <v>168</v>
      </c>
      <c r="L49" s="80"/>
      <c r="M49" s="80"/>
      <c r="N49" s="222" t="s">
        <v>169</v>
      </c>
      <c r="O49" s="223"/>
      <c r="P49" s="223"/>
      <c r="Q49" s="223"/>
      <c r="R49" s="223"/>
      <c r="S49" s="223"/>
      <c r="T49" s="223"/>
      <c r="U49" s="223"/>
      <c r="V49" s="223"/>
      <c r="W49" s="223"/>
      <c r="X49" s="224"/>
    </row>
    <row r="50" spans="2:24" customFormat="1" ht="25.5" x14ac:dyDescent="0.2">
      <c r="B50" s="153" t="s">
        <v>170</v>
      </c>
      <c r="C50" s="120">
        <v>0.99709999999999999</v>
      </c>
      <c r="D50" s="121">
        <v>0.99560000000000004</v>
      </c>
      <c r="E50" s="122">
        <v>0.99550000000000005</v>
      </c>
      <c r="F50" s="123">
        <v>0.94</v>
      </c>
      <c r="G50" s="123">
        <v>0.94</v>
      </c>
      <c r="H50" s="124" t="s">
        <v>171</v>
      </c>
      <c r="I50" s="125">
        <f>F50+6%</f>
        <v>1</v>
      </c>
      <c r="J50" s="125">
        <f>F50-6%</f>
        <v>0.87999999999999989</v>
      </c>
      <c r="K50" s="255" t="s">
        <v>36</v>
      </c>
      <c r="L50" s="126"/>
      <c r="M50" s="80"/>
      <c r="N50" s="210" t="s">
        <v>35</v>
      </c>
      <c r="O50" s="225"/>
      <c r="P50" s="225"/>
      <c r="Q50" s="225"/>
      <c r="R50" s="225"/>
      <c r="S50" s="225"/>
      <c r="T50" s="225"/>
      <c r="U50" s="225"/>
      <c r="V50" s="225"/>
      <c r="W50" s="225"/>
      <c r="X50" s="226"/>
    </row>
    <row r="51" spans="2:24" customFormat="1" ht="14.25" x14ac:dyDescent="0.2">
      <c r="B51" s="156" t="s">
        <v>172</v>
      </c>
      <c r="C51" s="120">
        <v>0.1053</v>
      </c>
      <c r="D51" s="121">
        <v>9.6100000000000005E-2</v>
      </c>
      <c r="E51" s="122">
        <v>8.3900000000000002E-2</v>
      </c>
      <c r="F51" s="123">
        <v>0.1</v>
      </c>
      <c r="G51" s="123">
        <v>0.1</v>
      </c>
      <c r="H51" s="124" t="s">
        <v>173</v>
      </c>
      <c r="I51" s="125">
        <f>F51+5%</f>
        <v>0.15000000000000002</v>
      </c>
      <c r="J51" s="125">
        <f>F51-5%</f>
        <v>0.05</v>
      </c>
      <c r="K51" s="256" t="s">
        <v>73</v>
      </c>
      <c r="L51" s="126"/>
      <c r="M51" s="80"/>
      <c r="N51" s="227"/>
      <c r="O51" s="228"/>
      <c r="P51" s="228"/>
      <c r="Q51" s="228"/>
      <c r="R51" s="228"/>
      <c r="S51" s="228"/>
      <c r="T51" s="228"/>
      <c r="U51" s="228"/>
      <c r="V51" s="228"/>
      <c r="W51" s="228"/>
      <c r="X51" s="229"/>
    </row>
    <row r="52" spans="2:24" customFormat="1" ht="25.5" x14ac:dyDescent="0.2">
      <c r="B52" s="153" t="s">
        <v>174</v>
      </c>
      <c r="C52" s="120">
        <v>0</v>
      </c>
      <c r="D52" s="121">
        <v>0</v>
      </c>
      <c r="E52" s="122">
        <v>0</v>
      </c>
      <c r="F52" s="123">
        <v>0</v>
      </c>
      <c r="G52" s="123">
        <v>0</v>
      </c>
      <c r="H52" s="124" t="s">
        <v>171</v>
      </c>
      <c r="I52" s="158" t="s">
        <v>203</v>
      </c>
      <c r="J52" s="158" t="s">
        <v>203</v>
      </c>
      <c r="K52" s="261" t="s">
        <v>203</v>
      </c>
      <c r="L52" s="126"/>
      <c r="M52" s="80"/>
      <c r="N52" s="227"/>
      <c r="O52" s="228"/>
      <c r="P52" s="228"/>
      <c r="Q52" s="228"/>
      <c r="R52" s="228"/>
      <c r="S52" s="228"/>
      <c r="T52" s="228"/>
      <c r="U52" s="228"/>
      <c r="V52" s="228"/>
      <c r="W52" s="228"/>
      <c r="X52" s="229"/>
    </row>
    <row r="53" spans="2:24" customFormat="1" ht="14.25" x14ac:dyDescent="0.2">
      <c r="B53" s="156" t="s">
        <v>70</v>
      </c>
      <c r="C53" s="120">
        <v>0.1598</v>
      </c>
      <c r="D53" s="121">
        <v>0.14399999999999999</v>
      </c>
      <c r="E53" s="122">
        <v>0.17510000000000001</v>
      </c>
      <c r="F53" s="123">
        <v>0.15</v>
      </c>
      <c r="G53" s="123">
        <v>0.15</v>
      </c>
      <c r="H53" s="124" t="s">
        <v>173</v>
      </c>
      <c r="I53" s="142">
        <f>F53+5%</f>
        <v>0.2</v>
      </c>
      <c r="J53" s="142">
        <f>F53-5%</f>
        <v>9.9999999999999992E-2</v>
      </c>
      <c r="K53" s="256" t="s">
        <v>78</v>
      </c>
      <c r="L53" s="126"/>
      <c r="M53" s="80"/>
      <c r="N53" s="227"/>
      <c r="O53" s="228"/>
      <c r="P53" s="228"/>
      <c r="Q53" s="228"/>
      <c r="R53" s="228"/>
      <c r="S53" s="228"/>
      <c r="T53" s="228"/>
      <c r="U53" s="228"/>
      <c r="V53" s="228"/>
      <c r="W53" s="228"/>
      <c r="X53" s="229"/>
    </row>
    <row r="54" spans="2:24" customFormat="1" ht="14.25" x14ac:dyDescent="0.2">
      <c r="B54" s="156" t="s">
        <v>175</v>
      </c>
      <c r="C54" s="127">
        <f>SUM(C50:C53)</f>
        <v>1.2622</v>
      </c>
      <c r="D54" s="128">
        <f>SUM(D50:D53)</f>
        <v>1.2357</v>
      </c>
      <c r="E54" s="129">
        <f>SUM(E50:E53)</f>
        <v>1.2545000000000002</v>
      </c>
      <c r="F54" s="130">
        <v>1.19</v>
      </c>
      <c r="G54" s="130">
        <f>SUM(G50:G53)</f>
        <v>1.19</v>
      </c>
      <c r="H54" s="158" t="s">
        <v>203</v>
      </c>
      <c r="I54" s="158" t="s">
        <v>203</v>
      </c>
      <c r="J54" s="158" t="s">
        <v>203</v>
      </c>
      <c r="K54" s="261" t="s">
        <v>203</v>
      </c>
      <c r="L54" s="80"/>
      <c r="M54" s="80"/>
      <c r="N54" s="227"/>
      <c r="O54" s="228"/>
      <c r="P54" s="228"/>
      <c r="Q54" s="228"/>
      <c r="R54" s="228"/>
      <c r="S54" s="228"/>
      <c r="T54" s="228"/>
      <c r="U54" s="228"/>
      <c r="V54" s="228"/>
      <c r="W54" s="228"/>
      <c r="X54" s="229"/>
    </row>
    <row r="55" spans="2:24" customFormat="1" ht="15" thickBot="1" x14ac:dyDescent="0.25">
      <c r="B55" s="159" t="s">
        <v>176</v>
      </c>
      <c r="C55" s="160">
        <v>0.98799999999999999</v>
      </c>
      <c r="D55" s="161">
        <v>0.98619999999999997</v>
      </c>
      <c r="E55" s="162">
        <v>0.97989999999999999</v>
      </c>
      <c r="F55" s="163">
        <v>0.94</v>
      </c>
      <c r="G55" s="163">
        <v>0.94</v>
      </c>
      <c r="H55" s="258" t="s">
        <v>171</v>
      </c>
      <c r="I55" s="259">
        <f t="shared" ref="I55" si="2">F55+6%</f>
        <v>1</v>
      </c>
      <c r="J55" s="259">
        <f t="shared" ref="J55" si="3">F55-6%</f>
        <v>0.87999999999999989</v>
      </c>
      <c r="K55" s="260" t="s">
        <v>79</v>
      </c>
      <c r="L55" s="126"/>
      <c r="M55" s="80"/>
      <c r="N55" s="230"/>
      <c r="O55" s="231"/>
      <c r="P55" s="231"/>
      <c r="Q55" s="231"/>
      <c r="R55" s="231"/>
      <c r="S55" s="231"/>
      <c r="T55" s="231"/>
      <c r="U55" s="231"/>
      <c r="V55" s="231"/>
      <c r="W55" s="231"/>
      <c r="X55" s="232"/>
    </row>
    <row r="56" spans="2:24" customFormat="1" ht="28.5" hidden="1" x14ac:dyDescent="0.2">
      <c r="B56" s="53" t="s">
        <v>187</v>
      </c>
      <c r="C56" s="146">
        <v>2E-3</v>
      </c>
      <c r="D56" s="146">
        <v>2E-3</v>
      </c>
      <c r="E56" s="146">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09"/>
      <c r="B3" s="209"/>
      <c r="C3" s="209"/>
      <c r="D3" s="209"/>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09"/>
      <c r="B4" s="209"/>
      <c r="C4" s="209"/>
      <c r="D4" s="209"/>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09"/>
      <c r="B5" s="209"/>
      <c r="C5" s="209"/>
      <c r="D5" s="209"/>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09"/>
      <c r="B6" s="209"/>
      <c r="C6" s="209"/>
      <c r="D6" s="209"/>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09" t="s">
        <v>158</v>
      </c>
      <c r="B16" s="209"/>
      <c r="C16" s="209"/>
      <c r="D16" s="209"/>
      <c r="E16" s="209"/>
      <c r="F16" s="209"/>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314" t="s">
        <v>2</v>
      </c>
      <c r="B26" s="315" t="s">
        <v>186</v>
      </c>
      <c r="C26" s="315" t="s">
        <v>228</v>
      </c>
      <c r="D26" s="316" t="s">
        <v>3</v>
      </c>
      <c r="E26" s="317" t="s">
        <v>125</v>
      </c>
      <c r="F26" s="318" t="s">
        <v>4</v>
      </c>
    </row>
    <row r="27" spans="1:6" ht="39.6" customHeight="1" x14ac:dyDescent="0.2">
      <c r="A27" s="303" t="s">
        <v>5</v>
      </c>
      <c r="B27" s="197">
        <v>0.3347</v>
      </c>
      <c r="C27" s="197">
        <v>0.35</v>
      </c>
      <c r="D27" s="81" t="s">
        <v>6</v>
      </c>
      <c r="E27" s="82" t="s">
        <v>133</v>
      </c>
      <c r="F27" s="310" t="s">
        <v>73</v>
      </c>
    </row>
    <row r="28" spans="1:6" ht="26.45" customHeight="1" x14ac:dyDescent="0.2">
      <c r="A28" s="304" t="s">
        <v>7</v>
      </c>
      <c r="B28" s="197">
        <v>0.31269999999999998</v>
      </c>
      <c r="C28" s="197">
        <v>0.35</v>
      </c>
      <c r="D28" s="83" t="s">
        <v>8</v>
      </c>
      <c r="E28" s="84" t="s">
        <v>190</v>
      </c>
      <c r="F28" s="311" t="s">
        <v>74</v>
      </c>
    </row>
    <row r="29" spans="1:6" ht="38.25" x14ac:dyDescent="0.2">
      <c r="A29" s="305" t="s">
        <v>9</v>
      </c>
      <c r="B29" s="197">
        <v>0.24690000000000001</v>
      </c>
      <c r="C29" s="197">
        <v>0.24</v>
      </c>
      <c r="D29" s="196" t="s">
        <v>8</v>
      </c>
      <c r="E29" s="195" t="s">
        <v>83</v>
      </c>
      <c r="F29" s="312" t="s">
        <v>130</v>
      </c>
    </row>
    <row r="30" spans="1:6" ht="15.6" customHeight="1" x14ac:dyDescent="0.2">
      <c r="A30" s="319" t="s">
        <v>203</v>
      </c>
      <c r="B30" s="320" t="s">
        <v>203</v>
      </c>
      <c r="C30" s="320" t="s">
        <v>203</v>
      </c>
      <c r="D30" s="321" t="s">
        <v>203</v>
      </c>
      <c r="E30" s="322" t="s">
        <v>203</v>
      </c>
      <c r="F30" s="323" t="s">
        <v>203</v>
      </c>
    </row>
    <row r="31" spans="1:6" ht="21.6" customHeight="1" x14ac:dyDescent="0.2">
      <c r="A31" s="306" t="s">
        <v>60</v>
      </c>
      <c r="B31" s="324" t="s">
        <v>203</v>
      </c>
      <c r="C31" s="324" t="s">
        <v>203</v>
      </c>
      <c r="D31" s="325" t="s">
        <v>203</v>
      </c>
      <c r="E31" s="326" t="s">
        <v>203</v>
      </c>
      <c r="F31" s="327" t="s">
        <v>203</v>
      </c>
    </row>
    <row r="32" spans="1:6" ht="31.5" customHeight="1" x14ac:dyDescent="0.2">
      <c r="A32" s="305" t="s">
        <v>67</v>
      </c>
      <c r="B32" s="197">
        <v>0</v>
      </c>
      <c r="C32" s="197">
        <v>0.05</v>
      </c>
      <c r="D32" s="196" t="s">
        <v>6</v>
      </c>
      <c r="E32" s="195" t="s">
        <v>72</v>
      </c>
      <c r="F32" s="312" t="s">
        <v>76</v>
      </c>
    </row>
    <row r="33" spans="1:6" x14ac:dyDescent="0.2">
      <c r="A33" s="304" t="s">
        <v>68</v>
      </c>
      <c r="B33" s="112">
        <v>0</v>
      </c>
      <c r="C33" s="112">
        <v>0.05</v>
      </c>
      <c r="D33" s="83" t="s">
        <v>6</v>
      </c>
      <c r="E33" s="84" t="s">
        <v>72</v>
      </c>
      <c r="F33" s="311" t="s">
        <v>77</v>
      </c>
    </row>
    <row r="34" spans="1:6" ht="26.45" customHeight="1" x14ac:dyDescent="0.2">
      <c r="A34" s="304" t="s">
        <v>69</v>
      </c>
      <c r="B34" s="112">
        <v>0</v>
      </c>
      <c r="C34" s="112">
        <v>0.05</v>
      </c>
      <c r="D34" s="83" t="s">
        <v>6</v>
      </c>
      <c r="E34" s="84" t="s">
        <v>72</v>
      </c>
      <c r="F34" s="311" t="s">
        <v>78</v>
      </c>
    </row>
    <row r="35" spans="1:6" ht="26.45" customHeight="1" x14ac:dyDescent="0.2">
      <c r="A35" s="304" t="s">
        <v>70</v>
      </c>
      <c r="B35" s="112">
        <v>0.15440000000000001</v>
      </c>
      <c r="C35" s="112">
        <v>0.15</v>
      </c>
      <c r="D35" s="83" t="s">
        <v>6</v>
      </c>
      <c r="E35" s="84" t="s">
        <v>126</v>
      </c>
      <c r="F35" s="311" t="s">
        <v>78</v>
      </c>
    </row>
    <row r="36" spans="1:6" ht="15" thickBot="1" x14ac:dyDescent="0.25">
      <c r="A36" s="307" t="s">
        <v>71</v>
      </c>
      <c r="B36" s="113">
        <v>0</v>
      </c>
      <c r="C36" s="113">
        <v>0.05</v>
      </c>
      <c r="D36" s="85" t="s">
        <v>6</v>
      </c>
      <c r="E36" s="86" t="s">
        <v>72</v>
      </c>
      <c r="F36" s="328" t="s">
        <v>203</v>
      </c>
    </row>
    <row r="37" spans="1:6" ht="15" thickBot="1" x14ac:dyDescent="0.25">
      <c r="A37" s="308" t="s">
        <v>10</v>
      </c>
      <c r="B37" s="114">
        <f>SUM(B27:B36)</f>
        <v>1.0487</v>
      </c>
      <c r="C37" s="114">
        <f>SUM(C27:C36)</f>
        <v>1.29</v>
      </c>
      <c r="D37" s="329" t="s">
        <v>203</v>
      </c>
      <c r="E37" s="330" t="s">
        <v>203</v>
      </c>
      <c r="F37" s="331" t="s">
        <v>203</v>
      </c>
    </row>
    <row r="38" spans="1:6" ht="27" customHeight="1" thickBot="1" x14ac:dyDescent="0.25">
      <c r="A38" s="309" t="s">
        <v>11</v>
      </c>
      <c r="B38" s="115">
        <v>0.13150000000000001</v>
      </c>
      <c r="C38" s="115">
        <v>0.15</v>
      </c>
      <c r="D38" s="107" t="s">
        <v>8</v>
      </c>
      <c r="E38" s="108" t="s">
        <v>127</v>
      </c>
      <c r="F38" s="313" t="s">
        <v>79</v>
      </c>
    </row>
    <row r="39" spans="1:6" hidden="1" x14ac:dyDescent="0.2">
      <c r="A39" s="106" t="s">
        <v>128</v>
      </c>
      <c r="B39" s="17"/>
      <c r="C39" s="17"/>
      <c r="D39" s="17"/>
      <c r="E39" s="17"/>
      <c r="F39" s="18"/>
    </row>
    <row r="40" spans="1:6" hidden="1" x14ac:dyDescent="0.2">
      <c r="A40" s="53" t="s">
        <v>187</v>
      </c>
      <c r="B40" s="147">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314" t="s">
        <v>2</v>
      </c>
      <c r="B50" s="315" t="s">
        <v>186</v>
      </c>
      <c r="C50" s="315" t="s">
        <v>192</v>
      </c>
      <c r="D50" s="316" t="s">
        <v>3</v>
      </c>
      <c r="E50" s="317" t="s">
        <v>125</v>
      </c>
      <c r="F50" s="318" t="s">
        <v>4</v>
      </c>
    </row>
    <row r="51" spans="1:6" x14ac:dyDescent="0.2">
      <c r="A51" s="303" t="s">
        <v>5</v>
      </c>
      <c r="B51" s="197">
        <v>0.28970000000000001</v>
      </c>
      <c r="C51" s="197">
        <v>0.3</v>
      </c>
      <c r="D51" s="81" t="s">
        <v>6</v>
      </c>
      <c r="E51" s="82" t="s">
        <v>110</v>
      </c>
      <c r="F51" s="310" t="s">
        <v>73</v>
      </c>
    </row>
    <row r="52" spans="1:6" x14ac:dyDescent="0.2">
      <c r="A52" s="304" t="s">
        <v>7</v>
      </c>
      <c r="B52" s="197">
        <v>0.2646</v>
      </c>
      <c r="C52" s="197">
        <v>0.25</v>
      </c>
      <c r="D52" s="83" t="s">
        <v>8</v>
      </c>
      <c r="E52" s="84" t="s">
        <v>84</v>
      </c>
      <c r="F52" s="311" t="s">
        <v>74</v>
      </c>
    </row>
    <row r="53" spans="1:6" ht="38.25" x14ac:dyDescent="0.2">
      <c r="A53" s="305" t="s">
        <v>9</v>
      </c>
      <c r="B53" s="197">
        <v>0.40970000000000001</v>
      </c>
      <c r="C53" s="197">
        <v>0.45</v>
      </c>
      <c r="D53" s="196" t="s">
        <v>8</v>
      </c>
      <c r="E53" s="195" t="s">
        <v>85</v>
      </c>
      <c r="F53" s="312" t="s">
        <v>130</v>
      </c>
    </row>
    <row r="54" spans="1:6" x14ac:dyDescent="0.2">
      <c r="A54" s="319" t="s">
        <v>203</v>
      </c>
      <c r="B54" s="320" t="s">
        <v>203</v>
      </c>
      <c r="C54" s="320" t="s">
        <v>203</v>
      </c>
      <c r="D54" s="321" t="s">
        <v>203</v>
      </c>
      <c r="E54" s="322" t="s">
        <v>203</v>
      </c>
      <c r="F54" s="323" t="s">
        <v>203</v>
      </c>
    </row>
    <row r="55" spans="1:6" x14ac:dyDescent="0.2">
      <c r="A55" s="306" t="s">
        <v>60</v>
      </c>
      <c r="B55" s="324" t="s">
        <v>203</v>
      </c>
      <c r="C55" s="324" t="s">
        <v>203</v>
      </c>
      <c r="D55" s="325" t="s">
        <v>203</v>
      </c>
      <c r="E55" s="326" t="s">
        <v>203</v>
      </c>
      <c r="F55" s="327" t="s">
        <v>203</v>
      </c>
    </row>
    <row r="56" spans="1:6" ht="38.25" x14ac:dyDescent="0.2">
      <c r="A56" s="305" t="s">
        <v>67</v>
      </c>
      <c r="B56" s="197">
        <v>0</v>
      </c>
      <c r="C56" s="197">
        <v>0.05</v>
      </c>
      <c r="D56" s="196" t="s">
        <v>6</v>
      </c>
      <c r="E56" s="195" t="s">
        <v>72</v>
      </c>
      <c r="F56" s="312" t="s">
        <v>76</v>
      </c>
    </row>
    <row r="57" spans="1:6" x14ac:dyDescent="0.2">
      <c r="A57" s="304" t="s">
        <v>68</v>
      </c>
      <c r="B57" s="112">
        <v>0</v>
      </c>
      <c r="C57" s="112">
        <v>0.05</v>
      </c>
      <c r="D57" s="83" t="s">
        <v>6</v>
      </c>
      <c r="E57" s="84" t="s">
        <v>72</v>
      </c>
      <c r="F57" s="311" t="s">
        <v>77</v>
      </c>
    </row>
    <row r="58" spans="1:6" x14ac:dyDescent="0.2">
      <c r="A58" s="304" t="s">
        <v>69</v>
      </c>
      <c r="B58" s="112">
        <v>0</v>
      </c>
      <c r="C58" s="112">
        <v>0.05</v>
      </c>
      <c r="D58" s="83" t="s">
        <v>6</v>
      </c>
      <c r="E58" s="84" t="s">
        <v>72</v>
      </c>
      <c r="F58" s="311" t="s">
        <v>78</v>
      </c>
    </row>
    <row r="59" spans="1:6" x14ac:dyDescent="0.2">
      <c r="A59" s="304" t="s">
        <v>70</v>
      </c>
      <c r="B59" s="112">
        <v>0.1328</v>
      </c>
      <c r="C59" s="112">
        <v>0.15</v>
      </c>
      <c r="D59" s="83" t="s">
        <v>6</v>
      </c>
      <c r="E59" s="84" t="s">
        <v>126</v>
      </c>
      <c r="F59" s="311" t="s">
        <v>78</v>
      </c>
    </row>
    <row r="60" spans="1:6" ht="15" thickBot="1" x14ac:dyDescent="0.25">
      <c r="A60" s="307" t="s">
        <v>71</v>
      </c>
      <c r="B60" s="113">
        <v>0</v>
      </c>
      <c r="C60" s="113">
        <v>0.05</v>
      </c>
      <c r="D60" s="85" t="s">
        <v>6</v>
      </c>
      <c r="E60" s="86" t="s">
        <v>72</v>
      </c>
      <c r="F60" s="328" t="s">
        <v>203</v>
      </c>
    </row>
    <row r="61" spans="1:6" ht="15" thickBot="1" x14ac:dyDescent="0.25">
      <c r="A61" s="308" t="s">
        <v>10</v>
      </c>
      <c r="B61" s="114">
        <f>SUM(B51:B60)</f>
        <v>1.0968</v>
      </c>
      <c r="C61" s="114">
        <v>1.0964</v>
      </c>
      <c r="D61" s="329" t="s">
        <v>203</v>
      </c>
      <c r="E61" s="87" t="s">
        <v>80</v>
      </c>
      <c r="F61" s="331" t="s">
        <v>203</v>
      </c>
    </row>
    <row r="62" spans="1:6" ht="15" thickBot="1" x14ac:dyDescent="0.25">
      <c r="A62" s="309" t="s">
        <v>11</v>
      </c>
      <c r="B62" s="115">
        <v>0.20580000000000001</v>
      </c>
      <c r="C62" s="113">
        <v>0.25</v>
      </c>
      <c r="D62" s="107" t="s">
        <v>8</v>
      </c>
      <c r="E62" s="108" t="s">
        <v>84</v>
      </c>
      <c r="F62" s="313" t="s">
        <v>79</v>
      </c>
    </row>
    <row r="63" spans="1:6" hidden="1" x14ac:dyDescent="0.2">
      <c r="A63" s="106" t="s">
        <v>128</v>
      </c>
      <c r="B63" s="17"/>
      <c r="C63" s="17"/>
      <c r="D63" s="17"/>
      <c r="E63" s="17"/>
      <c r="F63" s="18"/>
    </row>
    <row r="64" spans="1:6" hidden="1" x14ac:dyDescent="0.2">
      <c r="A64" s="53" t="s">
        <v>187</v>
      </c>
      <c r="B64" s="145">
        <v>2E-3</v>
      </c>
    </row>
    <row r="66" spans="1:7" ht="18" x14ac:dyDescent="0.2">
      <c r="C66" s="79"/>
      <c r="D66" s="80"/>
      <c r="E66" s="80"/>
      <c r="F66" s="117"/>
      <c r="G66" s="80"/>
    </row>
    <row r="67" spans="1:7" x14ac:dyDescent="0.2">
      <c r="C67" s="80"/>
      <c r="D67" s="80"/>
      <c r="E67" s="80"/>
      <c r="F67" s="117"/>
      <c r="G67" s="80"/>
    </row>
    <row r="71" spans="1:7" x14ac:dyDescent="0.2">
      <c r="A71" s="202" t="s">
        <v>55</v>
      </c>
      <c r="B71" s="202"/>
      <c r="C71" s="202"/>
      <c r="D71" s="202"/>
      <c r="E71" s="202"/>
    </row>
    <row r="72" spans="1:7" ht="13.9" customHeight="1" x14ac:dyDescent="0.2">
      <c r="A72" s="233" t="s">
        <v>56</v>
      </c>
      <c r="B72" s="233"/>
      <c r="C72" s="233"/>
      <c r="D72" s="233"/>
      <c r="E72" s="233"/>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1_9_0_2024_17</dc:title>
  <dc:creator>Adi Cohen</dc:creator>
  <cp:lastModifiedBy>Artiom Zelensky</cp:lastModifiedBy>
  <cp:lastPrinted>2024-07-04T09:41:51Z</cp:lastPrinted>
  <dcterms:created xsi:type="dcterms:W3CDTF">2019-11-21T10:57:46Z</dcterms:created>
  <dcterms:modified xsi:type="dcterms:W3CDTF">2024-07-30T08:43:09Z</dcterms:modified>
  <dc:language>עברית</dc:language>
</cp:coreProperties>
</file>