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חוברת_עבודה_זו" defaultThemeVersion="124226"/>
  <mc:AlternateContent xmlns:mc="http://schemas.openxmlformats.org/markup-compatibility/2006">
    <mc:Choice Requires="x15">
      <x15ac:absPath xmlns:x15ac="http://schemas.microsoft.com/office/spreadsheetml/2010/11/ac" url="C:\Users\m_artiomz\Desktop\New folder שני עידן(4)\"/>
    </mc:Choice>
  </mc:AlternateContent>
  <xr:revisionPtr revIDLastSave="0" documentId="13_ncr:1_{53E0B64E-A3F7-41D7-BF5A-BD1CA6765FE6}" xr6:coauthVersionLast="36" xr6:coauthVersionMax="47" xr10:uidLastSave="{00000000-0000-0000-0000-000000000000}"/>
  <bookViews>
    <workbookView xWindow="-120" yWindow="-120" windowWidth="29040" windowHeight="15840" tabRatio="886" xr2:uid="{00000000-000D-0000-FFFF-FFFF00000000}"/>
  </bookViews>
  <sheets>
    <sheet name="פנסיה מקיפה תלוי גיל" sheetId="14" r:id="rId1"/>
    <sheet name="פנסיה תלוי גיל פאסיבי" sheetId="20" state="hidden" r:id="rId2"/>
    <sheet name="פנסיית יסוד" sheetId="12" state="hidden" r:id="rId3"/>
    <sheet name="עמיתי דור ביניים" sheetId="13" state="hidden" r:id="rId4"/>
    <sheet name="מקיפה - הלכה" sheetId="16" state="hidden" r:id="rId5"/>
    <sheet name="מקיפה-פנסיונרים עד 31.12.17" sheetId="8" state="hidden" r:id="rId6"/>
    <sheet name="מקיפה-פנסיונרים זכאים" sheetId="9" state="hidden" r:id="rId7"/>
    <sheet name="פנסיה מקיפה - מסלולים מתמחים" sheetId="21" state="hidden" r:id="rId8"/>
    <sheet name="מקיפה-פנסיונרים" sheetId="17" r:id="rId9"/>
    <sheet name="פנסיה כללית תלוי גיל" sheetId="15" r:id="rId10"/>
    <sheet name="פנסיה כללית - מסלולים מתמחים" sheetId="22" state="hidden" r:id="rId11"/>
    <sheet name="כללית-פנסיונרים עד 31.12.17" sheetId="10" state="hidden" r:id="rId12"/>
    <sheet name="כללית-פנסיונרים" sheetId="18" r:id="rId13"/>
    <sheet name="מסלולים מתמחים" sheetId="23" r:id="rId14"/>
  </sheets>
  <definedNames>
    <definedName name="_xlnm.Print_Area" localSheetId="12">'כללית-פנסיונרים'!$B$1:$H$13</definedName>
    <definedName name="_xlnm.Print_Area" localSheetId="11">'כללית-פנסיונרים עד 31.12.17'!$B$1:$H$14</definedName>
    <definedName name="_xlnm.Print_Area" localSheetId="8">'מקיפה-פנסיונרים'!$B$1:$H$15</definedName>
    <definedName name="_xlnm.Print_Area" localSheetId="6">'מקיפה-פנסיונרים זכאים'!$B$1:$H$14</definedName>
    <definedName name="_xlnm.Print_Area" localSheetId="5">'מקיפה-פנסיונרים עד 31.12.17'!$B$1:$H$14</definedName>
    <definedName name="_xlnm.Print_Area" localSheetId="4">'מקיפה - הלכה'!$B$1:$H$14</definedName>
    <definedName name="_xlnm.Print_Area" localSheetId="3">'עמיתי דור ביניים'!$B$1:$H$17</definedName>
    <definedName name="_xlnm.Print_Area" localSheetId="10">'פנסיה כללית - מסלולים מתמחים'!$B$1:$C$11</definedName>
    <definedName name="_xlnm.Print_Area" localSheetId="9">'פנסיה כללית תלוי גיל'!$B$1:$H$44</definedName>
    <definedName name="_xlnm.Print_Area" localSheetId="7">'פנסיה מקיפה - מסלולים מתמחים'!$B$1:$C$16</definedName>
    <definedName name="_xlnm.Print_Area" localSheetId="0">'פנסיה מקיפה תלוי גיל'!$B$1:$H$51</definedName>
    <definedName name="_xlnm.Print_Area" localSheetId="2">'פנסיית יסוד'!$B$1:$H$17</definedName>
    <definedName name="Z_1E7BC9D9_4D0B_4817_A4C3_8EF85EF5043F_.wvu.Cols" localSheetId="12" hidden="1">'כללית-פנסיונרים'!#REF!</definedName>
    <definedName name="Z_1E7BC9D9_4D0B_4817_A4C3_8EF85EF5043F_.wvu.Cols" localSheetId="11" hidden="1">'כללית-פנסיונרים עד 31.12.17'!$C:$C</definedName>
    <definedName name="Z_1E7BC9D9_4D0B_4817_A4C3_8EF85EF5043F_.wvu.Cols" localSheetId="8" hidden="1">'מקיפה-פנסיונרים'!#REF!</definedName>
    <definedName name="Z_1E7BC9D9_4D0B_4817_A4C3_8EF85EF5043F_.wvu.Cols" localSheetId="6" hidden="1">'מקיפה-פנסיונרים זכאים'!$C:$C</definedName>
    <definedName name="Z_1E7BC9D9_4D0B_4817_A4C3_8EF85EF5043F_.wvu.Cols" localSheetId="5" hidden="1">'מקיפה-פנסיונרים עד 31.12.17'!$C:$C</definedName>
    <definedName name="Z_1E7BC9D9_4D0B_4817_A4C3_8EF85EF5043F_.wvu.Cols" localSheetId="3" hidden="1">'עמיתי דור ביניים'!$C:$C</definedName>
    <definedName name="Z_1E7BC9D9_4D0B_4817_A4C3_8EF85EF5043F_.wvu.Cols" localSheetId="2" hidden="1">'פנסיית יסוד'!$C:$C</definedName>
    <definedName name="Z_1E7BC9D9_4D0B_4817_A4C3_8EF85EF5043F_.wvu.PrintArea" localSheetId="12" hidden="1">'כללית-פנסיונרים'!$B$1:$F$11</definedName>
    <definedName name="Z_1E7BC9D9_4D0B_4817_A4C3_8EF85EF5043F_.wvu.PrintArea" localSheetId="11" hidden="1">'כללית-פנסיונרים עד 31.12.17'!$B$1:$H$11</definedName>
    <definedName name="Z_1E7BC9D9_4D0B_4817_A4C3_8EF85EF5043F_.wvu.PrintArea" localSheetId="8" hidden="1">'מקיפה-פנסיונרים'!$C$1:$F$1</definedName>
    <definedName name="Z_1E7BC9D9_4D0B_4817_A4C3_8EF85EF5043F_.wvu.PrintArea" localSheetId="6" hidden="1">'מקיפה-פנסיונרים זכאים'!$B$1:$H$12</definedName>
    <definedName name="Z_1E7BC9D9_4D0B_4817_A4C3_8EF85EF5043F_.wvu.PrintArea" localSheetId="5" hidden="1">'מקיפה-פנסיונרים עד 31.12.17'!$C$1:$H$1</definedName>
    <definedName name="Z_1E7BC9D9_4D0B_4817_A4C3_8EF85EF5043F_.wvu.PrintArea" localSheetId="3" hidden="1">'עמיתי דור ביניים'!$B$1:$H$15</definedName>
    <definedName name="Z_1E7BC9D9_4D0B_4817_A4C3_8EF85EF5043F_.wvu.PrintArea" localSheetId="2" hidden="1">'פנסיית יסוד'!$B$1:$H$14</definedName>
    <definedName name="Z_1E7BC9D9_4D0B_4817_A4C3_8EF85EF5043F_.wvu.Rows" localSheetId="12" hidden="1">'כללית-פנסיונרים'!$3:$3</definedName>
    <definedName name="Z_1E7BC9D9_4D0B_4817_A4C3_8EF85EF5043F_.wvu.Rows" localSheetId="11" hidden="1">'כללית-פנסיונרים עד 31.12.17'!$3:$3</definedName>
    <definedName name="Z_1E7BC9D9_4D0B_4817_A4C3_8EF85EF5043F_.wvu.Rows" localSheetId="8" hidden="1">'מקיפה-פנסיונרים'!#REF!</definedName>
    <definedName name="Z_1E7BC9D9_4D0B_4817_A4C3_8EF85EF5043F_.wvu.Rows" localSheetId="6" hidden="1">'מקיפה-פנסיונרים זכאים'!$3:$3</definedName>
    <definedName name="Z_1E7BC9D9_4D0B_4817_A4C3_8EF85EF5043F_.wvu.Rows" localSheetId="5" hidden="1">'מקיפה-פנסיונרים עד 31.12.17'!#REF!</definedName>
    <definedName name="Z_1E7BC9D9_4D0B_4817_A4C3_8EF85EF5043F_.wvu.Rows" localSheetId="3" hidden="1">'עמיתי דור ביניים'!#REF!</definedName>
    <definedName name="Z_1E7BC9D9_4D0B_4817_A4C3_8EF85EF5043F_.wvu.Rows" localSheetId="2" hidden="1">'פנסיית יסוד'!#REF!</definedName>
    <definedName name="Z_3A5C5383_6F57_40E5_AD89_51555C7DA784_.wvu.Cols" localSheetId="12" hidden="1">'כללית-פנסיונרים'!#REF!</definedName>
    <definedName name="Z_3A5C5383_6F57_40E5_AD89_51555C7DA784_.wvu.Cols" localSheetId="11" hidden="1">'כללית-פנסיונרים עד 31.12.17'!$C:$C</definedName>
    <definedName name="Z_3A5C5383_6F57_40E5_AD89_51555C7DA784_.wvu.Cols" localSheetId="8" hidden="1">'מקיפה-פנסיונרים'!#REF!</definedName>
    <definedName name="Z_3A5C5383_6F57_40E5_AD89_51555C7DA784_.wvu.Cols" localSheetId="6" hidden="1">'מקיפה-פנסיונרים זכאים'!$C:$C</definedName>
    <definedName name="Z_3A5C5383_6F57_40E5_AD89_51555C7DA784_.wvu.Cols" localSheetId="5" hidden="1">'מקיפה-פנסיונרים עד 31.12.17'!$C:$C</definedName>
    <definedName name="Z_3A5C5383_6F57_40E5_AD89_51555C7DA784_.wvu.Cols" localSheetId="3" hidden="1">'עמיתי דור ביניים'!$C:$C</definedName>
    <definedName name="Z_3A5C5383_6F57_40E5_AD89_51555C7DA784_.wvu.Cols" localSheetId="2" hidden="1">'פנסיית יסוד'!$C:$C</definedName>
    <definedName name="Z_3A5C5383_6F57_40E5_AD89_51555C7DA784_.wvu.PrintArea" localSheetId="12" hidden="1">'כללית-פנסיונרים'!$B$1:$F$11</definedName>
    <definedName name="Z_3A5C5383_6F57_40E5_AD89_51555C7DA784_.wvu.PrintArea" localSheetId="11" hidden="1">'כללית-פנסיונרים עד 31.12.17'!$B$1:$H$11</definedName>
    <definedName name="Z_3A5C5383_6F57_40E5_AD89_51555C7DA784_.wvu.PrintArea" localSheetId="8" hidden="1">'מקיפה-פנסיונרים'!$C$1:$F$1</definedName>
    <definedName name="Z_3A5C5383_6F57_40E5_AD89_51555C7DA784_.wvu.PrintArea" localSheetId="6" hidden="1">'מקיפה-פנסיונרים זכאים'!$B$1:$H$12</definedName>
    <definedName name="Z_3A5C5383_6F57_40E5_AD89_51555C7DA784_.wvu.PrintArea" localSheetId="5" hidden="1">'מקיפה-פנסיונרים עד 31.12.17'!$C$1:$H$1</definedName>
    <definedName name="Z_3A5C5383_6F57_40E5_AD89_51555C7DA784_.wvu.PrintArea" localSheetId="3" hidden="1">'עמיתי דור ביניים'!$B$1:$H$15</definedName>
    <definedName name="Z_3A5C5383_6F57_40E5_AD89_51555C7DA784_.wvu.PrintArea" localSheetId="2" hidden="1">'פנסיית יסוד'!$B$1:$H$14</definedName>
    <definedName name="Z_3A5C5383_6F57_40E5_AD89_51555C7DA784_.wvu.Rows" localSheetId="12" hidden="1">'כללית-פנסיונרים'!$3:$3</definedName>
    <definedName name="Z_3A5C5383_6F57_40E5_AD89_51555C7DA784_.wvu.Rows" localSheetId="11" hidden="1">'כללית-פנסיונרים עד 31.12.17'!$3:$3</definedName>
    <definedName name="Z_3A5C5383_6F57_40E5_AD89_51555C7DA784_.wvu.Rows" localSheetId="8" hidden="1">'מקיפה-פנסיונרים'!#REF!</definedName>
    <definedName name="Z_3A5C5383_6F57_40E5_AD89_51555C7DA784_.wvu.Rows" localSheetId="6" hidden="1">'מקיפה-פנסיונרים זכאים'!$3:$3</definedName>
    <definedName name="Z_3A5C5383_6F57_40E5_AD89_51555C7DA784_.wvu.Rows" localSheetId="5" hidden="1">'מקיפה-פנסיונרים עד 31.12.17'!#REF!</definedName>
    <definedName name="Z_3A5C5383_6F57_40E5_AD89_51555C7DA784_.wvu.Rows" localSheetId="3" hidden="1">'עמיתי דור ביניים'!#REF!</definedName>
    <definedName name="Z_3A5C5383_6F57_40E5_AD89_51555C7DA784_.wvu.Rows" localSheetId="2" hidden="1">'פנסיית יסוד'!#REF!</definedName>
  </definedNames>
  <calcPr calcId="191029"/>
  <customWorkbookViews>
    <customWorkbookView name="nira hay - תצוגה אישית" guid="{1E7BC9D9-4D0B-4817-A4C3-8EF85EF5043F}" mergeInterval="0" personalView="1" maximized="1" windowWidth="1152" windowHeight="555" activeSheetId="1"/>
    <customWorkbookView name="USF11643 - תצוגה אישית" guid="{3A5C5383-6F57-40E5-AD89-51555C7DA784}" mergeInterval="0" personalView="1" maximized="1" xWindow="1" yWindow="1" windowWidth="1152" windowHeight="569" activeSheetId="1" showComments="commIndAndComment"/>
  </customWorkbookViews>
</workbook>
</file>

<file path=xl/calcChain.xml><?xml version="1.0" encoding="utf-8"?>
<calcChain xmlns="http://schemas.openxmlformats.org/spreadsheetml/2006/main">
  <c r="G204" i="23" l="1"/>
  <c r="F204" i="23"/>
  <c r="D203" i="23"/>
  <c r="C203" i="23"/>
  <c r="G202" i="23"/>
  <c r="F202" i="23"/>
  <c r="G198" i="23"/>
  <c r="F198" i="23"/>
  <c r="G197" i="23"/>
  <c r="F197" i="23"/>
  <c r="G196" i="23"/>
  <c r="F196" i="23"/>
  <c r="G190" i="23"/>
  <c r="F190" i="23"/>
  <c r="D189" i="23"/>
  <c r="C189" i="23"/>
  <c r="G188" i="23"/>
  <c r="F188" i="23"/>
  <c r="G184" i="23"/>
  <c r="F184" i="23"/>
  <c r="G183" i="23"/>
  <c r="F183" i="23"/>
  <c r="G182" i="23"/>
  <c r="F182" i="23"/>
  <c r="D175" i="23"/>
  <c r="C175" i="23"/>
  <c r="G174" i="23"/>
  <c r="F174" i="23"/>
  <c r="G169" i="23"/>
  <c r="F169" i="23"/>
  <c r="G162" i="23"/>
  <c r="F162" i="23"/>
  <c r="D161" i="23"/>
  <c r="C161" i="23"/>
  <c r="G160" i="23"/>
  <c r="F160" i="23"/>
  <c r="G159" i="23"/>
  <c r="F159" i="23"/>
  <c r="G158" i="23"/>
  <c r="F158" i="23"/>
  <c r="G157" i="23"/>
  <c r="F157" i="23"/>
  <c r="G156" i="23"/>
  <c r="F156" i="23"/>
  <c r="G155" i="23"/>
  <c r="F155" i="23"/>
  <c r="G154" i="23"/>
  <c r="F154" i="23"/>
  <c r="G148" i="23"/>
  <c r="F148" i="23"/>
  <c r="D147" i="23"/>
  <c r="C147" i="23"/>
  <c r="G146" i="23"/>
  <c r="F146" i="23"/>
  <c r="G142" i="23"/>
  <c r="F142" i="23"/>
  <c r="G141" i="23"/>
  <c r="F141" i="23"/>
  <c r="G140" i="23"/>
  <c r="F140" i="23"/>
  <c r="G134" i="23"/>
  <c r="F134" i="23"/>
  <c r="D133" i="23"/>
  <c r="C133" i="23"/>
  <c r="G132" i="23"/>
  <c r="F132" i="23"/>
  <c r="G131" i="23"/>
  <c r="F131" i="23"/>
  <c r="G130" i="23"/>
  <c r="F130" i="23"/>
  <c r="G129" i="23"/>
  <c r="F129" i="23"/>
  <c r="G128" i="23"/>
  <c r="F128" i="23"/>
  <c r="G127" i="23"/>
  <c r="F127" i="23"/>
  <c r="G126" i="23"/>
  <c r="F126" i="23"/>
  <c r="G120" i="23"/>
  <c r="F120" i="23"/>
  <c r="D119" i="23"/>
  <c r="C119" i="23"/>
  <c r="G118" i="23"/>
  <c r="F118" i="23"/>
  <c r="G117" i="23"/>
  <c r="F117" i="23"/>
  <c r="G116" i="23"/>
  <c r="F116" i="23"/>
  <c r="G115" i="23"/>
  <c r="F115" i="23"/>
  <c r="G114" i="23"/>
  <c r="F114" i="23"/>
  <c r="G112" i="23"/>
  <c r="F112" i="23"/>
  <c r="G111" i="23"/>
  <c r="F111" i="23"/>
  <c r="G105" i="23"/>
  <c r="F105" i="23"/>
  <c r="D104" i="23"/>
  <c r="C104" i="23"/>
  <c r="G103" i="23"/>
  <c r="F103" i="23"/>
  <c r="G99" i="23"/>
  <c r="F99" i="23"/>
  <c r="G97" i="23"/>
  <c r="F97" i="23"/>
  <c r="G96" i="23"/>
  <c r="F96" i="23"/>
  <c r="G90" i="23"/>
  <c r="F90" i="23"/>
  <c r="D89" i="23"/>
  <c r="C89" i="23"/>
  <c r="G88" i="23"/>
  <c r="F88" i="23"/>
  <c r="G84" i="23"/>
  <c r="F84" i="23"/>
  <c r="G82" i="23"/>
  <c r="F82" i="23"/>
  <c r="G81" i="23"/>
  <c r="F81" i="23"/>
  <c r="D74" i="23"/>
  <c r="C74" i="23"/>
  <c r="G73" i="23"/>
  <c r="F73" i="23"/>
  <c r="G67" i="23"/>
  <c r="F67" i="23"/>
  <c r="G60" i="23"/>
  <c r="F60" i="23"/>
  <c r="D59" i="23"/>
  <c r="C59" i="23"/>
  <c r="G58" i="23"/>
  <c r="F58" i="23"/>
  <c r="G57" i="23"/>
  <c r="F57" i="23"/>
  <c r="G56" i="23"/>
  <c r="F56" i="23"/>
  <c r="G55" i="23"/>
  <c r="F55" i="23"/>
  <c r="G54" i="23"/>
  <c r="F54" i="23"/>
  <c r="G52" i="23"/>
  <c r="F52" i="23"/>
  <c r="G51" i="23"/>
  <c r="F51" i="23"/>
  <c r="G45" i="23"/>
  <c r="F45" i="23"/>
  <c r="D44" i="23"/>
  <c r="C44" i="23"/>
  <c r="G43" i="23"/>
  <c r="F43" i="23"/>
  <c r="G42" i="23"/>
  <c r="F42" i="23"/>
  <c r="G41" i="23"/>
  <c r="F41" i="23"/>
  <c r="G40" i="23"/>
  <c r="F40" i="23"/>
  <c r="G39" i="23"/>
  <c r="F39" i="23"/>
  <c r="G37" i="23"/>
  <c r="F37" i="23"/>
  <c r="G36" i="23"/>
  <c r="F36" i="23"/>
  <c r="G30" i="23"/>
  <c r="F30" i="23"/>
  <c r="D29" i="23"/>
  <c r="C29" i="23"/>
  <c r="G28" i="23"/>
  <c r="F28" i="23"/>
  <c r="G27" i="23"/>
  <c r="F27" i="23"/>
  <c r="G26" i="23"/>
  <c r="F26" i="23"/>
  <c r="G25" i="23"/>
  <c r="F25" i="23"/>
  <c r="G24" i="23"/>
  <c r="F24" i="23"/>
  <c r="G22" i="23"/>
  <c r="F22" i="23"/>
  <c r="G21" i="23"/>
  <c r="F21" i="23"/>
  <c r="G15" i="23"/>
  <c r="F15" i="23"/>
  <c r="D14" i="23"/>
  <c r="C14" i="23"/>
  <c r="G13" i="23"/>
  <c r="F13" i="23"/>
  <c r="G12" i="23"/>
  <c r="F12" i="23"/>
  <c r="G11" i="23"/>
  <c r="F11" i="23"/>
  <c r="G10" i="23"/>
  <c r="F10" i="23"/>
  <c r="G9" i="23"/>
  <c r="F9" i="23"/>
  <c r="G7" i="23"/>
  <c r="F7" i="23"/>
  <c r="G6" i="23"/>
  <c r="F6" i="23"/>
  <c r="E15" i="15"/>
  <c r="F15" i="15"/>
  <c r="J12" i="18"/>
  <c r="J10" i="18"/>
  <c r="J9" i="18"/>
  <c r="J8" i="18"/>
  <c r="J7" i="18"/>
  <c r="J6" i="18"/>
  <c r="J5" i="18"/>
  <c r="J4" i="18"/>
  <c r="I12" i="18"/>
  <c r="I10" i="18"/>
  <c r="I9" i="18"/>
  <c r="I8" i="18"/>
  <c r="I7" i="18"/>
  <c r="I6" i="18"/>
  <c r="I5" i="18"/>
  <c r="I4" i="18"/>
  <c r="J11" i="17"/>
  <c r="I11" i="17"/>
  <c r="F46" i="14"/>
  <c r="F31" i="14"/>
  <c r="F16" i="14"/>
  <c r="E43" i="15"/>
  <c r="E29" i="15"/>
  <c r="F11" i="18"/>
  <c r="F12" i="17"/>
  <c r="E46" i="14"/>
  <c r="E31" i="14"/>
  <c r="E16" i="14"/>
  <c r="I47" i="14"/>
  <c r="H47" i="14"/>
  <c r="C15" i="15"/>
  <c r="I44" i="15"/>
  <c r="H44" i="15"/>
  <c r="I42" i="15"/>
  <c r="H42" i="15"/>
  <c r="I41" i="15"/>
  <c r="H41" i="15"/>
  <c r="I40" i="15"/>
  <c r="H40" i="15"/>
  <c r="I39" i="15"/>
  <c r="H39" i="15"/>
  <c r="I38" i="15"/>
  <c r="H38" i="15"/>
  <c r="I37" i="15"/>
  <c r="H37" i="15"/>
  <c r="I36" i="15"/>
  <c r="H36" i="15"/>
  <c r="I30" i="15"/>
  <c r="H30" i="15"/>
  <c r="I28" i="15"/>
  <c r="H28" i="15"/>
  <c r="I27" i="15"/>
  <c r="H27" i="15"/>
  <c r="I26" i="15"/>
  <c r="H26" i="15"/>
  <c r="I25" i="15"/>
  <c r="H25" i="15"/>
  <c r="I24" i="15"/>
  <c r="H24" i="15"/>
  <c r="I23" i="15"/>
  <c r="H23" i="15"/>
  <c r="I22" i="15"/>
  <c r="H22" i="15"/>
  <c r="C11" i="18"/>
  <c r="G12" i="17"/>
  <c r="I45" i="14"/>
  <c r="H45" i="14"/>
  <c r="I44" i="14"/>
  <c r="H44" i="14"/>
  <c r="I43" i="14"/>
  <c r="H43" i="14"/>
  <c r="I42" i="14"/>
  <c r="H42" i="14"/>
  <c r="I41" i="14"/>
  <c r="H41" i="14"/>
  <c r="I39" i="14"/>
  <c r="H39" i="14"/>
  <c r="I38" i="14"/>
  <c r="H38" i="14"/>
  <c r="I32" i="14"/>
  <c r="H32" i="14"/>
  <c r="I30" i="14"/>
  <c r="H30" i="14"/>
  <c r="I29" i="14"/>
  <c r="H29" i="14"/>
  <c r="I28" i="14"/>
  <c r="H28" i="14"/>
  <c r="I27" i="14"/>
  <c r="H27" i="14"/>
  <c r="I26" i="14"/>
  <c r="H26" i="14"/>
  <c r="I24" i="14"/>
  <c r="H24" i="14"/>
  <c r="I23" i="14"/>
  <c r="H23" i="14"/>
  <c r="H17" i="14"/>
  <c r="I17" i="14"/>
  <c r="I9" i="14"/>
  <c r="I11" i="14"/>
  <c r="I12" i="14"/>
  <c r="I13" i="14"/>
  <c r="I14" i="14"/>
  <c r="I15" i="14"/>
  <c r="H9" i="14"/>
  <c r="H11" i="14"/>
  <c r="H12" i="14"/>
  <c r="H13" i="14"/>
  <c r="H14" i="14"/>
  <c r="H15" i="14"/>
  <c r="H8" i="14"/>
  <c r="I8" i="14"/>
  <c r="C12" i="17"/>
  <c r="J10" i="17"/>
  <c r="I10" i="17"/>
  <c r="J8" i="17"/>
  <c r="I8" i="17"/>
  <c r="J9" i="17"/>
  <c r="J5" i="17"/>
  <c r="I5" i="17"/>
  <c r="I9" i="17"/>
  <c r="F4" i="16"/>
  <c r="G4" i="16"/>
  <c r="F5" i="16"/>
  <c r="G5" i="16"/>
  <c r="F6" i="16"/>
  <c r="G6" i="16"/>
  <c r="F7" i="16"/>
  <c r="G7" i="16"/>
  <c r="F8" i="16"/>
  <c r="G8" i="16"/>
  <c r="F9" i="16"/>
  <c r="G9" i="16"/>
  <c r="F12" i="16"/>
  <c r="G12" i="16"/>
  <c r="F6" i="20"/>
  <c r="G6" i="20"/>
  <c r="G12" i="20"/>
  <c r="F15" i="20"/>
  <c r="G15" i="20"/>
  <c r="F19" i="20"/>
  <c r="G19" i="20"/>
  <c r="F35" i="20"/>
  <c r="G35" i="20"/>
  <c r="F41" i="20"/>
  <c r="G41" i="20"/>
  <c r="F48" i="20"/>
  <c r="G48" i="20"/>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5">
    <s v="localhost SSAS SDM Yitrot Revach"/>
    <s v="[Time].[Hie Time].[Yom].&amp;[20131231]"/>
    <s v="[Cheshbon].[Kupa].&amp;[1400]"/>
    <s v="[Neches].[Hie Machshir NB].[Hie Machshir NB 3].&amp;[6]"/>
    <s v="[Measures].[c_Achuz_Chasifa_Me_Tik]"/>
    <s v="[Neches].[Sachir].&amp;[2]"/>
    <s v="SDM SSAS Migbalot"/>
    <s v="{[Time].[Hie Time].[Yom].&amp;[20131231]}"/>
    <s v="[Hie Kupa].[Hie Kupa ID].&amp;[34]"/>
    <s v="[Migbala].[Migbala ID].&amp;[4584]"/>
    <s v="[Measures].[c Migbala Actual]"/>
    <s v="[Migbala].[Migbala ID].&amp;[4585]"/>
    <s v="[Neches].[Hie Machshir NB].[Hie Machshir NB 3].&amp;[37]"/>
    <s v="[Neches].[Hie Basis Hatzmada].[Hie Basis Hatzmada 2].&amp;[4]"/>
    <s v="[Measures].[c_Achuz_Chasifa_Matbea_Me_Tik]"/>
  </metadataStrings>
  <mdxMetadata count="5">
    <mdx n="0" f="v">
      <t c="5">
        <n x="1"/>
        <n x="2"/>
        <n x="3"/>
        <n x="4"/>
        <n x="5"/>
      </t>
    </mdx>
    <mdx n="6" f="v">
      <t c="4">
        <n x="7" s="1"/>
        <n x="8"/>
        <n x="9"/>
        <n x="10"/>
      </t>
    </mdx>
    <mdx n="6" f="v">
      <t c="4">
        <n x="7" s="1"/>
        <n x="8"/>
        <n x="11"/>
        <n x="10"/>
      </t>
    </mdx>
    <mdx n="0" f="v">
      <t c="4">
        <n x="1"/>
        <n x="2"/>
        <n x="12"/>
        <n x="4"/>
      </t>
    </mdx>
    <mdx n="0" f="v">
      <t c="4">
        <n x="1"/>
        <n x="2"/>
        <n x="13"/>
        <n x="14"/>
      </t>
    </mdx>
  </mdxMetadata>
  <valueMetadata count="5">
    <bk>
      <rc t="1" v="0"/>
    </bk>
    <bk>
      <rc t="1" v="1"/>
    </bk>
    <bk>
      <rc t="1" v="2"/>
    </bk>
    <bk>
      <rc t="1" v="3"/>
    </bk>
    <bk>
      <rc t="1" v="4"/>
    </bk>
  </valueMetadata>
</metadata>
</file>

<file path=xl/sharedStrings.xml><?xml version="1.0" encoding="utf-8"?>
<sst xmlns="http://schemas.openxmlformats.org/spreadsheetml/2006/main" count="2045" uniqueCount="216">
  <si>
    <t>אפיק השקעה</t>
  </si>
  <si>
    <t>טווח סטייה</t>
  </si>
  <si>
    <t>מדד הייחוס</t>
  </si>
  <si>
    <t>+/- 5%</t>
  </si>
  <si>
    <t>מדד אג"ח ממשלתי כללי</t>
  </si>
  <si>
    <t>אג"ח מיועדות</t>
  </si>
  <si>
    <t>+/- 6%</t>
  </si>
  <si>
    <t>מדד תל בונד 60</t>
  </si>
  <si>
    <t>נדל"ן</t>
  </si>
  <si>
    <t>סה"כ</t>
  </si>
  <si>
    <t>0%-6%</t>
  </si>
  <si>
    <t>גבולות שיעור החשיפה הצפויה</t>
  </si>
  <si>
    <t>0%-5%</t>
  </si>
  <si>
    <t>הפניקס פנסיה מקיפה מסלול כללי</t>
  </si>
  <si>
    <t>50%- מדד ת"א 100 ,  50%- MSCI WORLD AC</t>
  </si>
  <si>
    <t>חשיפה למט"ח</t>
  </si>
  <si>
    <t>28%-40%</t>
  </si>
  <si>
    <t>10%-22%</t>
  </si>
  <si>
    <t>0%-9%</t>
  </si>
  <si>
    <t>17%-29%</t>
  </si>
  <si>
    <t>33%-43%</t>
  </si>
  <si>
    <t xml:space="preserve">מדיניות השקעה צפויה החל מ-01/01/2015
</t>
  </si>
  <si>
    <t>שיעור חשיפה צפוי לשנת 2015</t>
  </si>
  <si>
    <t>גבולות החשיפה שאושרו בשנת 2014</t>
  </si>
  <si>
    <t>אג"ח קונצרני</t>
  </si>
  <si>
    <t xml:space="preserve">חשיפה למט"ח </t>
  </si>
  <si>
    <t>חשיפה למניות סחיר ולא סחיר</t>
  </si>
  <si>
    <t>חשיפה לאגח ממשלתי (כולל אגח ממשלות זרות)</t>
  </si>
  <si>
    <t>אגח מיועדות</t>
  </si>
  <si>
    <t>חשיפה לאגח קונצרני סחיר ולא סחיר (כולל בחו"ל וכולל הלוואות)</t>
  </si>
  <si>
    <t>אחר</t>
  </si>
  <si>
    <t>חשיפה למטח</t>
  </si>
  <si>
    <t>סה"כ מניות 
(כולל תעודות סל, אופציות וקרנות נאמנות)</t>
  </si>
  <si>
    <t>*מיועדות</t>
  </si>
  <si>
    <t>אג"ח ממשלתי בישראל ובחו"ל</t>
  </si>
  <si>
    <t>פקדונות ארוכים בבנקים</t>
  </si>
  <si>
    <t>קרנות השקעה ללא קרנות נדל"ן</t>
  </si>
  <si>
    <t>***סה"כ אחר ומזומן</t>
  </si>
  <si>
    <t>סה"כ תיק</t>
  </si>
  <si>
    <t>מניות (כולל תעודות סל, אופציות, קרנות נאמנות)</t>
  </si>
  <si>
    <r>
      <t>אג"ח ממשלתי (צמוד, שקלי ומט"ח), ממשלות זרות בנטרול חשיפות בנגזרים</t>
    </r>
    <r>
      <rPr>
        <b/>
        <vertAlign val="superscript"/>
        <sz val="9.9"/>
        <color indexed="62"/>
        <rFont val="Arial"/>
        <family val="2"/>
      </rPr>
      <t>1</t>
    </r>
  </si>
  <si>
    <r>
      <rPr>
        <b/>
        <vertAlign val="superscript"/>
        <sz val="7.2"/>
        <color indexed="10"/>
        <rFont val="Arial"/>
        <family val="2"/>
      </rPr>
      <t>1</t>
    </r>
    <r>
      <rPr>
        <b/>
        <sz val="8"/>
        <color indexed="10"/>
        <rFont val="Arial"/>
        <family val="2"/>
      </rPr>
      <t xml:space="preserve">החל מ-23.10.2013 מציגה החברה את החשיפה לאגח ממשלתי בנטרול תוספת החשיפה הנובעת בהשקעה בנגזרים </t>
    </r>
  </si>
  <si>
    <t>מגדל</t>
  </si>
  <si>
    <t>מנורה</t>
  </si>
  <si>
    <t>אחר (קרנות השקעה, PE, VC, קרדיט, גידור)</t>
  </si>
  <si>
    <t>אג"ח קונצרני (קרנות נאמנות, תעודות סל)</t>
  </si>
  <si>
    <r>
      <t xml:space="preserve">מזומנים </t>
    </r>
    <r>
      <rPr>
        <b/>
        <sz val="11"/>
        <color indexed="10"/>
        <rFont val="Arial"/>
        <family val="2"/>
      </rPr>
      <t>(בנטרול נגזרים)</t>
    </r>
  </si>
  <si>
    <t>שיעור חשיפה לתאריך 31.10.2014</t>
  </si>
  <si>
    <t>מזומנים (*)</t>
  </si>
  <si>
    <t>* מוצג בנטרול תוספת החשיפה הנובעת מהשקעה בנגזרים</t>
  </si>
  <si>
    <t>אג"ח ממשלתי (צמוד, שקלי ומט"ח), ממשלות זרות בנטרול חשיפות בנגזרים</t>
  </si>
  <si>
    <t>שם המסלול</t>
  </si>
  <si>
    <t xml:space="preserve">מדיניות ההשקעה </t>
  </si>
  <si>
    <t>טווח סטייה %-/+</t>
  </si>
  <si>
    <t>אג"ח ממשלתי (צמוד, שקלי ומט"ח), 
ממשלות זרות בנטרול חשיפות בנגזרים</t>
  </si>
  <si>
    <t>מניות (תעודות סל, אופציות, קרנות נאמנות)</t>
  </si>
  <si>
    <t>מסלולים מתמחים - פנסיה משלימה</t>
  </si>
  <si>
    <t xml:space="preserve"> S&amp;P500</t>
  </si>
  <si>
    <t>SXXR</t>
  </si>
  <si>
    <t>TPX</t>
  </si>
  <si>
    <t xml:space="preserve">MSCI EM </t>
  </si>
  <si>
    <t>תל אביב 125</t>
  </si>
  <si>
    <t>משקל גליל 2-5</t>
  </si>
  <si>
    <t xml:space="preserve">אג"ח ממשלתי (צמוד, שקלי ומט"ח), ממשלות </t>
  </si>
  <si>
    <t>משקל גליל 5-10</t>
  </si>
  <si>
    <t>זרות בנטרול חשיפות בנגזרים</t>
  </si>
  <si>
    <t>משקל שחר 2-5</t>
  </si>
  <si>
    <t>+משקל שחר 5</t>
  </si>
  <si>
    <t>משקל תל בונד  60</t>
  </si>
  <si>
    <t>משקל תל בונד שקלי</t>
  </si>
  <si>
    <t>משקל תל בונד תשואות</t>
  </si>
  <si>
    <t xml:space="preserve"> ריבית פח"ק</t>
  </si>
  <si>
    <t xml:space="preserve"> מזומן / פח"ק</t>
  </si>
  <si>
    <t>MSCI WORLD AC</t>
  </si>
  <si>
    <t>BlueStar TA-BIG Tech Israel Tech</t>
  </si>
  <si>
    <t>IBOXX HY</t>
  </si>
  <si>
    <t>משקל תל בונד תשואות שיקלי</t>
  </si>
  <si>
    <t>IBOXIG</t>
  </si>
  <si>
    <t>ת"א SME60</t>
  </si>
  <si>
    <t xml:space="preserve">70% - מדד תל בונד 60 ,
30% - מדד BarCap Global Corporate Total Return Bond Index UnHedged </t>
  </si>
  <si>
    <t>הפניקס פנסיה מקיפה מסלול פאסיבי לבני 50 ומטה</t>
  </si>
  <si>
    <t>הפניקס פנסיה מקיפה מסלול פאסיבי לבני 50 עד 60</t>
  </si>
  <si>
    <t>הפניקס פנסיה מקיפה מסלול פאסיבי לבני 60 ומעלה</t>
  </si>
  <si>
    <t>פנסיית יסוד</t>
  </si>
  <si>
    <t>עמיתי דור ביניים</t>
  </si>
  <si>
    <t>מסלול מתמחה אג"ח</t>
  </si>
  <si>
    <t>מסלול מתמחה אג"ח עד 25% מניות</t>
  </si>
  <si>
    <t xml:space="preserve">מסלול מתמחה מניות </t>
  </si>
  <si>
    <t>מסלול שקלי טווח קצר</t>
  </si>
  <si>
    <t>95%- מדד מק"מ,
5%- ריבית פח''ק</t>
  </si>
  <si>
    <t>הפניקס פנסיה מקיפה מסלול הלכה</t>
  </si>
  <si>
    <t>מסלולים מתמחים - פנסיה מקיפה</t>
  </si>
  <si>
    <t>הפניקס פנסיה מקיפה פנסיונרים עד 31.12.17</t>
  </si>
  <si>
    <t>הפניקס פנסיה מקיפה פנסיונרים זכאים</t>
  </si>
  <si>
    <t>הפניקס פנסיה משלימה פנסיונרים עד 31.12.17</t>
  </si>
  <si>
    <t>אג"ח קונצרני (כולל קרנות נאמנות, תעודות סל)</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</si>
  <si>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</si>
  <si>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מדד הייחוס (**)</t>
  </si>
  <si>
    <t xml:space="preserve">35% - תל בונד כללי , 20% - תל בונד 60 ,
15% - תל בונד 50 ,
15% - IBOXX HY - 15%, IBOXX IG
 </t>
  </si>
  <si>
    <t>תל בונד כללי</t>
  </si>
  <si>
    <t>תל בונד 60</t>
  </si>
  <si>
    <t>תל בונד 50</t>
  </si>
  <si>
    <t>אחר (קרנות השקעה, Co Invest, תשתיות, גידור)</t>
  </si>
  <si>
    <t>שיעור חשיפה לתאריך 31.12.2020</t>
  </si>
  <si>
    <t>שיעור חשיפה צפוי לשנת 2021</t>
  </si>
  <si>
    <t>מדיניות השקעה צפויה לשנת 2021</t>
  </si>
  <si>
    <t>42%- מדד ת"א 125 ,
  58%- MSCI WORLD AC</t>
  </si>
  <si>
    <t>IBXXC1D1</t>
  </si>
  <si>
    <t>JGENUUG</t>
  </si>
  <si>
    <t>JCMBCOMP</t>
  </si>
  <si>
    <t>42%- מדד ת"א 125 ,  
58%- MSCI WORLD AC</t>
  </si>
  <si>
    <t>***החל מתאריך 19/04/2021 עודכן שיעור החשיפה הצפוי לשנת 2021, להלן השינויים שבוצעו:</t>
  </si>
  <si>
    <t>שיעור חשיפה צפוי לשנת 2021***</t>
  </si>
  <si>
    <t>שיעור חשיפה צפוי לשנת 2021****</t>
  </si>
  <si>
    <t>שיעור החשיפה הצפויה לאג''ח ממשלתי עודכן מ - 2% ל -1%</t>
  </si>
  <si>
    <t>****החל מתאריך 19/04/2021 עודכן שיעור החשיפה הצפוי לשנת 2021, להלן השינויים שבוצעו:</t>
  </si>
  <si>
    <t>שיעור החשיפה הצפויה לאג''ח ממשלתי עודכן מ - 7% ל -5%</t>
  </si>
  <si>
    <t>שיעור החשיפה הצפויה לאפיק המנייתי עודכן  מ - 49% ל - 52%.</t>
  </si>
  <si>
    <t>שיעור החשיפה הצפויה לאג''ח קונצרני עודכן מ - 20% ל -18%</t>
  </si>
  <si>
    <t>שיעור החשיפה הצפויה לאפיק המנייתי עודכן  מ - 37% ל - 39%.</t>
  </si>
  <si>
    <t>מור פנסיה מקיפה לבני 50 ומטה</t>
  </si>
  <si>
    <t>מור פנסיה מקיפה לבני 50 עד 60</t>
  </si>
  <si>
    <t>מור פנסיה מקיפה לבני 60 ומעלה</t>
  </si>
  <si>
    <t>100% - מדד קונצרני כללי</t>
  </si>
  <si>
    <t>25% - מדד תא 125 
5% - מדד יתר מניות 
70% - מדד MSCI WORLD</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</si>
  <si>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</si>
  <si>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t>
  </si>
  <si>
    <t>100%- MSCI WORLD AC</t>
  </si>
  <si>
    <t>מסלול מתמחה מניות חו"ל</t>
  </si>
  <si>
    <t>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t>
  </si>
  <si>
    <t>אפיק נדל"ן (ישיר)</t>
  </si>
  <si>
    <t>הלוואות וחוב אחר</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</si>
  <si>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</si>
  <si>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</si>
  <si>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 נכסי המסלול החשופים לנכסים כמפורט לעיל יהיו כל נכסי המסלול למעט הנכסים המושקעים באיגרות חוב מסוג "ערד" בהתאם להוראות הדין.</t>
  </si>
  <si>
    <t xml:space="preserve">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  </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</si>
  <si>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</si>
  <si>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</si>
  <si>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</si>
  <si>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</si>
  <si>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</si>
  <si>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 xml:space="preserve">מור פנסיה משלימה פנסיונרים </t>
  </si>
  <si>
    <t xml:space="preserve">מור פנסיה מקיפה פנסיונרים </t>
  </si>
  <si>
    <t>שיעור חשיפה צפוי לשנת 2023</t>
  </si>
  <si>
    <t>מדיניות השקעה צפויה לשנת 2023</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</si>
  <si>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</si>
  <si>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עד % 30מהנכסים המושקעים באיגרות חוב מסוג
"ערד" או באפיק השקעה מובטח תשואה, בהתאם להוראות ההסדר
התחיקתי</t>
  </si>
  <si>
    <t>נכסי המסלול ,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עד %30 מהנכסים המושקעים באיגרות חוב מסוג "ערד" או באפיק השקעה מובטח תשואה, בהתאם להוראות ההסדר התחיקתי</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</si>
  <si>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</si>
  <si>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</si>
  <si>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t>
  </si>
  <si>
    <t>שיעור חשיפה לתאריך 31.12.2022</t>
  </si>
  <si>
    <r>
      <t xml:space="preserve">מדד ת"א 125               13.50%
מדד MSCI WORLD  </t>
    </r>
    <r>
      <rPr>
        <b/>
        <sz val="11"/>
        <color indexed="26"/>
        <rFont val="Arial"/>
        <family val="2"/>
      </rPr>
      <t>ד</t>
    </r>
    <r>
      <rPr>
        <b/>
        <sz val="11"/>
        <color indexed="62"/>
        <rFont val="Arial"/>
        <family val="2"/>
      </rPr>
      <t xml:space="preserve">    31.50%
מדד קונצרני כללי         35.00%
מדד ממשלתי צמוד       10.00%
מדד ממשלתי שקלי       10.00%</t>
    </r>
  </si>
  <si>
    <r>
      <rPr>
        <b/>
        <sz val="12"/>
        <color indexed="62"/>
        <rFont val="Arial"/>
        <family val="2"/>
      </rPr>
      <t>מניות</t>
    </r>
    <r>
      <rPr>
        <b/>
        <sz val="11"/>
        <color indexed="62"/>
        <rFont val="Arial"/>
        <family val="2"/>
      </rPr>
      <t xml:space="preserve">	
מדד MSCI WORLD	49.50%
מדד ת"א 125	0.50%
</t>
    </r>
    <r>
      <rPr>
        <b/>
        <sz val="12"/>
        <color indexed="62"/>
        <rFont val="Arial"/>
        <family val="2"/>
      </rPr>
      <t>אגח קונצרני</t>
    </r>
    <r>
      <rPr>
        <b/>
        <sz val="11"/>
        <color indexed="62"/>
        <rFont val="Arial"/>
        <family val="2"/>
      </rPr>
      <t xml:space="preserve">	
IBOXIG	28.00%
IBOXHY	11.60%
מדד קונצרני כללי	0.40%
</t>
    </r>
    <r>
      <rPr>
        <b/>
        <sz val="12"/>
        <color indexed="62"/>
        <rFont val="Arial"/>
        <family val="2"/>
      </rPr>
      <t>אג"ח ממשלתי</t>
    </r>
    <r>
      <rPr>
        <b/>
        <sz val="11"/>
        <color indexed="62"/>
        <rFont val="Arial"/>
        <family val="2"/>
      </rPr>
      <t xml:space="preserve">	
US treasury index	29.70%
ממשלתי כללי	0.30%</t>
    </r>
  </si>
  <si>
    <t>מגבלת עמלת ניהול חיצוני לשנת 2023</t>
  </si>
  <si>
    <t>מגבלת עמלת ניהול חיצוני</t>
  </si>
  <si>
    <t>שיעור חשיפה בפועל 28.06.2023</t>
  </si>
  <si>
    <t>מור פנסיה משלימה לבני 50 ומטה</t>
  </si>
  <si>
    <t>מור פנסיה משלימה לבני 50 עד 60</t>
  </si>
  <si>
    <t>מור פנסיה משלימה לבני 60 ומעלה</t>
  </si>
  <si>
    <t>עמודה1</t>
  </si>
  <si>
    <t>עמודה2</t>
  </si>
  <si>
    <t>עמודה3</t>
  </si>
  <si>
    <t>עמודה4</t>
  </si>
  <si>
    <t>עמודה5</t>
  </si>
  <si>
    <t>עמודה6</t>
  </si>
  <si>
    <t>עמודה7</t>
  </si>
  <si>
    <t>עמודה8</t>
  </si>
  <si>
    <t>ריק במקור</t>
  </si>
  <si>
    <t>מדיניות השקעה 2024
קרן פנסיה מקיפה</t>
  </si>
  <si>
    <t>שיעור החשיפה צפוי 2024</t>
  </si>
  <si>
    <t>מדיניות השקעה 2024
קרן פנסיה משלימה</t>
  </si>
  <si>
    <t xml:space="preserve">
30% - מדד מניות כללי
70% - מדד MSCI WORLD
</t>
  </si>
  <si>
    <t>סל מטבעות</t>
  </si>
  <si>
    <t>מדד אג"ח קונצרני כללי</t>
  </si>
  <si>
    <t>מדד קונצרני כללי</t>
  </si>
  <si>
    <t>מדיניות מסלולים מתמחים - פנסיה</t>
  </si>
  <si>
    <t>מור פנסיה מקיפה - אג"ח עד 25%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</si>
  <si>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</si>
  <si>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</si>
  <si>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</si>
  <si>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</si>
  <si>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</si>
  <si>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</si>
  <si>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</si>
  <si>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30% - מדד מניות כללי
70% - מדד MSCI WORLD</t>
  </si>
  <si>
    <t xml:space="preserve">	אג"ח ממשלתי</t>
  </si>
  <si>
    <t xml:space="preserve">	5%-/+</t>
  </si>
  <si>
    <t xml:space="preserve">	אג"ח קונצרני (קרנות נאמנות, תעודות סל)</t>
  </si>
  <si>
    <t>ריבית בנק ישראל</t>
  </si>
  <si>
    <t xml:space="preserve">	סה"כ</t>
  </si>
  <si>
    <t xml:space="preserve">	חשיפה למט"ח</t>
  </si>
  <si>
    <t>מור פנסיה מקיפה - מדדי מניות חו"ל</t>
  </si>
  <si>
    <t>מדד MSCI WORLD</t>
  </si>
  <si>
    <t>מור פנסיה מקיפה - מסלול אג"ח</t>
  </si>
  <si>
    <t>מור פנסיה מקיפה - מסלול מניות</t>
  </si>
  <si>
    <t>מור פנסיה מקיפה - מסלול שקלי טווח קצר</t>
  </si>
  <si>
    <t>מור פנסיה מקיפה- מסלול משולב</t>
  </si>
  <si>
    <t>מדד MSCI WORLD	- 99%
מדד ת"א 125	- 1%</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</si>
  <si>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</si>
  <si>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US treasury index	- 99%
ממשלתי כללי	- 1%</t>
  </si>
  <si>
    <t>IBOXIG	- 70%
IBOXHY	- 29%
מדד קונצרני כללי	- 1%</t>
  </si>
  <si>
    <t>מור פנסיה מקיפה-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</si>
  <si>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</si>
  <si>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מור פנסיה משלימה -  מסלול אג"ח</t>
  </si>
  <si>
    <t>מור פנסיה משלימה - אג"ח עד 25% מניות</t>
  </si>
  <si>
    <t>מור פנסיה משלימה - מדדי מניות חו"ל</t>
  </si>
  <si>
    <t>מור פנסיה משלימה - מסלול מניות</t>
  </si>
  <si>
    <t>מור פנסיה משלימה - מסלול שקלי טווח קצר</t>
  </si>
  <si>
    <t>מור פנסיה משלימה- מסלול משולב</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</si>
  <si>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</si>
  <si>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מור פנסיה משלימה-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</si>
  <si>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</si>
  <si>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שיעור החשיפה ליום 31.12.23</t>
  </si>
  <si>
    <t>שיעור החשיפה בפועל 31.12.2023</t>
  </si>
  <si>
    <t>מגבלת עמלת ניהול חיצוני לשנת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</si>
</sst>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
    <numFmt numFmtId="166" formatCode="0.0000%"/>
    <numFmt numFmtId="167" formatCode=";;;"/>
  </numFmts>
  <fonts count="39" x14ac:knownFonts="1">
    <font>
      <sz val="11"/>
      <color theme="1"/>
      <name val="Arial"/>
      <family val="2"/>
      <charset val="177"/>
      <scheme val="minor"/>
    </font>
    <font>
      <b/>
      <sz val="10"/>
      <color indexed="8"/>
      <name val="Arial"/>
      <family val="2"/>
    </font>
    <font>
      <b/>
      <vertAlign val="superscript"/>
      <sz val="9.9"/>
      <color indexed="62"/>
      <name val="Arial"/>
      <family val="2"/>
    </font>
    <font>
      <b/>
      <sz val="11"/>
      <color indexed="10"/>
      <name val="Arial"/>
      <family val="2"/>
    </font>
    <font>
      <b/>
      <sz val="8"/>
      <color indexed="10"/>
      <name val="Arial"/>
      <family val="2"/>
    </font>
    <font>
      <b/>
      <vertAlign val="superscript"/>
      <sz val="7.2"/>
      <color indexed="10"/>
      <name val="Arial"/>
      <family val="2"/>
    </font>
    <font>
      <sz val="11"/>
      <color indexed="8"/>
      <name val="Arial"/>
      <family val="2"/>
      <charset val="177"/>
    </font>
    <font>
      <b/>
      <u/>
      <sz val="11"/>
      <color indexed="8"/>
      <name val="Arial"/>
      <family val="2"/>
    </font>
    <font>
      <b/>
      <sz val="14"/>
      <name val="Arial"/>
      <family val="2"/>
    </font>
    <font>
      <sz val="10"/>
      <name val="Arial"/>
      <family val="2"/>
    </font>
    <font>
      <b/>
      <sz val="11"/>
      <color indexed="62"/>
      <name val="Arial"/>
      <family val="2"/>
    </font>
    <font>
      <b/>
      <sz val="11"/>
      <color indexed="26"/>
      <name val="Arial"/>
      <family val="2"/>
    </font>
    <font>
      <b/>
      <sz val="12"/>
      <color indexed="62"/>
      <name val="Arial"/>
      <family val="2"/>
    </font>
    <font>
      <sz val="11"/>
      <color theme="1"/>
      <name val="Arial"/>
      <family val="2"/>
      <charset val="177"/>
      <scheme val="minor"/>
    </font>
    <font>
      <sz val="11"/>
      <color rgb="FFFF0000"/>
      <name val="Arial"/>
      <family val="2"/>
      <charset val="177"/>
      <scheme val="minor"/>
    </font>
    <font>
      <b/>
      <sz val="11"/>
      <color theme="4" tint="-0.249977111117893"/>
      <name val="Arial"/>
      <family val="2"/>
    </font>
    <font>
      <b/>
      <sz val="11"/>
      <color rgb="FFFF0000"/>
      <name val="Arial"/>
      <family val="2"/>
    </font>
    <font>
      <b/>
      <sz val="8"/>
      <color rgb="FFFF0000"/>
      <name val="Arial"/>
      <family val="2"/>
    </font>
    <font>
      <b/>
      <sz val="11"/>
      <name val="Arial"/>
      <family val="2"/>
      <scheme val="minor"/>
    </font>
    <font>
      <b/>
      <sz val="11"/>
      <color theme="0"/>
      <name val="Arial"/>
      <family val="2"/>
    </font>
    <font>
      <b/>
      <sz val="11"/>
      <color theme="9" tint="0.59999389629810485"/>
      <name val="Arial"/>
      <family val="2"/>
    </font>
    <font>
      <b/>
      <sz val="14"/>
      <color rgb="FFFFC000"/>
      <name val="Arial"/>
      <family val="2"/>
      <scheme val="minor"/>
    </font>
    <font>
      <b/>
      <sz val="11"/>
      <color theme="1"/>
      <name val="Arial"/>
      <family val="2"/>
      <scheme val="minor"/>
    </font>
    <font>
      <b/>
      <sz val="11"/>
      <color rgb="FFFF0000"/>
      <name val="Arial"/>
      <family val="2"/>
      <scheme val="minor"/>
    </font>
    <font>
      <b/>
      <sz val="10"/>
      <color rgb="FF000000"/>
      <name val="Arial"/>
      <family val="2"/>
    </font>
    <font>
      <b/>
      <sz val="14"/>
      <color theme="4" tint="-0.249977111117893"/>
      <name val="Arial"/>
      <family val="2"/>
    </font>
    <font>
      <b/>
      <sz val="14"/>
      <color theme="0"/>
      <name val="Arial"/>
      <family val="2"/>
    </font>
    <font>
      <sz val="11"/>
      <color theme="4" tint="-0.249977111117893"/>
      <name val="Arial"/>
      <family val="2"/>
      <scheme val="minor"/>
    </font>
    <font>
      <b/>
      <u/>
      <sz val="10"/>
      <color rgb="FF000000"/>
      <name val="Arial"/>
      <family val="2"/>
    </font>
    <font>
      <b/>
      <sz val="12"/>
      <color theme="0"/>
      <name val="Arial"/>
      <family val="2"/>
    </font>
    <font>
      <sz val="11"/>
      <color rgb="FF1A326B"/>
      <name val="Tahoma"/>
      <family val="2"/>
    </font>
    <font>
      <b/>
      <sz val="11"/>
      <color rgb="FF1A326B"/>
      <name val="Tahoma"/>
      <family val="2"/>
    </font>
    <font>
      <b/>
      <sz val="11"/>
      <color rgb="FFFF0000"/>
      <name val="Tahoma"/>
      <family val="2"/>
    </font>
    <font>
      <b/>
      <sz val="16"/>
      <color rgb="FF1A326B"/>
      <name val="Tahoma"/>
      <family val="2"/>
    </font>
    <font>
      <sz val="10"/>
      <color theme="1"/>
      <name val="Arial"/>
      <family val="2"/>
      <scheme val="minor"/>
    </font>
    <font>
      <b/>
      <u/>
      <sz val="10"/>
      <color theme="1"/>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s>
  <fills count="13">
    <fill>
      <patternFill patternType="none"/>
    </fill>
    <fill>
      <patternFill patternType="gray125"/>
    </fill>
    <fill>
      <patternFill patternType="solid">
        <fgColor indexed="41"/>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9" tint="-0.499984740745262"/>
        <bgColor indexed="64"/>
      </patternFill>
    </fill>
    <fill>
      <patternFill patternType="solid">
        <fgColor rgb="FFC0000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theme="8"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double">
        <color indexed="56"/>
      </left>
      <right style="double">
        <color indexed="56"/>
      </right>
      <top style="double">
        <color indexed="56"/>
      </top>
      <bottom style="double">
        <color indexed="5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style="dashed">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dashed">
        <color indexed="64"/>
      </left>
      <right style="medium">
        <color indexed="64"/>
      </right>
      <top style="dashed">
        <color indexed="64"/>
      </top>
      <bottom style="medium">
        <color indexed="64"/>
      </bottom>
      <diagonal/>
    </border>
    <border>
      <left style="dashed">
        <color indexed="64"/>
      </left>
      <right style="medium">
        <color indexed="64"/>
      </right>
      <top/>
      <bottom style="medium">
        <color indexed="64"/>
      </bottom>
      <diagonal/>
    </border>
    <border>
      <left/>
      <right style="dashed">
        <color indexed="64"/>
      </right>
      <top/>
      <bottom style="dashed">
        <color indexed="64"/>
      </bottom>
      <diagonal/>
    </border>
    <border>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style="thin">
        <color theme="0"/>
      </right>
      <top/>
      <bottom/>
      <diagonal/>
    </border>
    <border>
      <left/>
      <right/>
      <top/>
      <bottom style="thin">
        <color theme="0"/>
      </bottom>
      <diagonal/>
    </border>
    <border>
      <left/>
      <right/>
      <top style="thin">
        <color theme="0"/>
      </top>
      <bottom style="thin">
        <color theme="0"/>
      </bottom>
      <diagonal/>
    </border>
    <border>
      <left style="thin">
        <color theme="0"/>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top style="thin">
        <color theme="0"/>
      </top>
      <bottom/>
      <diagonal/>
    </border>
    <border>
      <left style="thin">
        <color indexed="64"/>
      </left>
      <right style="thin">
        <color theme="0"/>
      </right>
      <top style="thin">
        <color theme="0"/>
      </top>
      <bottom/>
      <diagonal/>
    </border>
    <border>
      <left style="medium">
        <color indexed="64"/>
      </left>
      <right/>
      <top style="thin">
        <color theme="0"/>
      </top>
      <bottom/>
      <diagonal/>
    </border>
    <border>
      <left style="thick">
        <color theme="0"/>
      </left>
      <right style="thin">
        <color theme="0"/>
      </right>
      <top/>
      <bottom/>
      <diagonal/>
    </border>
    <border>
      <left style="thick">
        <color theme="0"/>
      </left>
      <right style="thin">
        <color theme="0"/>
      </right>
      <top style="thin">
        <color theme="0"/>
      </top>
      <bottom style="thick">
        <color theme="0"/>
      </bottom>
      <diagonal/>
    </border>
    <border>
      <left style="thin">
        <color theme="0"/>
      </left>
      <right style="thin">
        <color theme="0"/>
      </right>
      <top style="thin">
        <color theme="0"/>
      </top>
      <bottom style="thick">
        <color theme="0"/>
      </bottom>
      <diagonal/>
    </border>
    <border>
      <left style="thin">
        <color theme="0"/>
      </left>
      <right/>
      <top style="thick">
        <color theme="0"/>
      </top>
      <bottom style="thick">
        <color theme="0"/>
      </bottom>
      <diagonal/>
    </border>
    <border>
      <left style="thick">
        <color theme="0"/>
      </left>
      <right/>
      <top/>
      <bottom style="thin">
        <color theme="0"/>
      </bottom>
      <diagonal/>
    </border>
    <border>
      <left/>
      <right style="thick">
        <color theme="0"/>
      </right>
      <top/>
      <bottom style="thin">
        <color theme="0"/>
      </bottom>
      <diagonal/>
    </border>
    <border>
      <left style="thick">
        <color theme="0"/>
      </left>
      <right style="thin">
        <color theme="0"/>
      </right>
      <top style="thin">
        <color theme="0"/>
      </top>
      <bottom style="thin">
        <color theme="0"/>
      </bottom>
      <diagonal/>
    </border>
    <border>
      <left style="thin">
        <color theme="0"/>
      </left>
      <right style="thin">
        <color theme="0"/>
      </right>
      <top style="thick">
        <color theme="0"/>
      </top>
      <bottom style="thick">
        <color theme="0"/>
      </bottom>
      <diagonal/>
    </border>
    <border>
      <left/>
      <right/>
      <top style="thick">
        <color theme="0"/>
      </top>
      <bottom style="thick">
        <color theme="0"/>
      </bottom>
      <diagonal/>
    </border>
    <border>
      <left/>
      <right/>
      <top style="thick">
        <color theme="0"/>
      </top>
      <bottom/>
      <diagonal/>
    </border>
    <border>
      <left style="thin">
        <color theme="0"/>
      </left>
      <right style="thin">
        <color theme="0"/>
      </right>
      <top style="thick">
        <color theme="0"/>
      </top>
      <bottom/>
      <diagonal/>
    </border>
    <border>
      <left style="thick">
        <color theme="0"/>
      </left>
      <right style="thin">
        <color theme="0"/>
      </right>
      <top style="thick">
        <color theme="0"/>
      </top>
      <bottom/>
      <diagonal/>
    </border>
    <border>
      <left style="thick">
        <color theme="0"/>
      </left>
      <right style="thin">
        <color theme="0"/>
      </right>
      <top/>
      <bottom style="thin">
        <color theme="0"/>
      </bottom>
      <diagonal/>
    </border>
    <border>
      <left style="thin">
        <color theme="0"/>
      </left>
      <right/>
      <top style="thick">
        <color theme="0"/>
      </top>
      <bottom/>
      <diagonal/>
    </border>
    <border>
      <left/>
      <right style="thin">
        <color theme="0"/>
      </right>
      <top style="thick">
        <color theme="0"/>
      </top>
      <bottom/>
      <diagonal/>
    </border>
    <border>
      <left style="thick">
        <color theme="0"/>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bottom style="thick">
        <color theme="0"/>
      </bottom>
      <diagonal/>
    </border>
    <border>
      <left/>
      <right/>
      <top/>
      <bottom style="thick">
        <color theme="0"/>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dashed">
        <color indexed="64"/>
      </left>
      <right style="medium">
        <color indexed="64"/>
      </right>
      <top/>
      <bottom/>
      <diagonal/>
    </border>
    <border>
      <left/>
      <right style="medium">
        <color indexed="64"/>
      </right>
      <top/>
      <bottom style="dashed">
        <color indexed="64"/>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style="dashed">
        <color indexed="64"/>
      </left>
      <right/>
      <top/>
      <bottom/>
      <diagonal/>
    </border>
    <border>
      <left style="medium">
        <color indexed="64"/>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s>
  <cellStyleXfs count="18">
    <xf numFmtId="0" fontId="0"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cellStyleXfs>
  <cellXfs count="357">
    <xf numFmtId="0" fontId="0" fillId="0" borderId="0" xfId="0"/>
    <xf numFmtId="9" fontId="15" fillId="3" borderId="33" xfId="0" applyNumberFormat="1" applyFont="1" applyFill="1" applyBorder="1" applyAlignment="1">
      <alignment horizontal="center" vertical="center" wrapText="1" readingOrder="1"/>
    </xf>
    <xf numFmtId="0" fontId="15" fillId="3" borderId="33" xfId="0" applyFont="1" applyFill="1" applyBorder="1" applyAlignment="1">
      <alignment horizontal="center" vertical="center" wrapText="1" readingOrder="1"/>
    </xf>
    <xf numFmtId="0" fontId="15" fillId="3" borderId="34" xfId="0" applyFont="1" applyFill="1" applyBorder="1" applyAlignment="1">
      <alignment horizontal="right" vertical="center" wrapText="1" readingOrder="2"/>
    </xf>
    <xf numFmtId="0" fontId="0" fillId="0" borderId="0" xfId="0" applyAlignment="1">
      <alignment horizontal="left"/>
    </xf>
    <xf numFmtId="9" fontId="16" fillId="3" borderId="33" xfId="0" applyNumberFormat="1" applyFont="1" applyFill="1" applyBorder="1" applyAlignment="1">
      <alignment horizontal="center" vertical="center" wrapText="1" readingOrder="1"/>
    </xf>
    <xf numFmtId="0" fontId="17" fillId="0" borderId="0" xfId="0" applyFont="1" applyAlignment="1">
      <alignment horizontal="right" wrapText="1" readingOrder="2"/>
    </xf>
    <xf numFmtId="0" fontId="17" fillId="0" borderId="0" xfId="0" applyFont="1" applyAlignment="1">
      <alignment horizontal="right" readingOrder="2"/>
    </xf>
    <xf numFmtId="10" fontId="15" fillId="3" borderId="33" xfId="0" applyNumberFormat="1" applyFont="1" applyFill="1" applyBorder="1" applyAlignment="1">
      <alignment horizontal="center" vertical="center" wrapText="1" readingOrder="1"/>
    </xf>
    <xf numFmtId="0" fontId="18" fillId="4" borderId="1" xfId="2" applyFont="1" applyFill="1" applyBorder="1" applyAlignment="1">
      <alignment horizontal="center" vertical="center" wrapText="1"/>
    </xf>
    <xf numFmtId="0" fontId="18" fillId="4" borderId="1" xfId="2" applyFont="1" applyFill="1" applyBorder="1" applyAlignment="1">
      <alignment horizontal="center" vertical="center" readingOrder="2"/>
    </xf>
    <xf numFmtId="0" fontId="18" fillId="4" borderId="1" xfId="2" applyFont="1" applyFill="1" applyBorder="1" applyAlignment="1">
      <alignment horizontal="center" vertical="center"/>
    </xf>
    <xf numFmtId="0" fontId="19" fillId="5" borderId="35" xfId="0" applyFont="1" applyFill="1" applyBorder="1" applyAlignment="1">
      <alignment horizontal="center" vertical="center" wrapText="1" readingOrder="2"/>
    </xf>
    <xf numFmtId="0" fontId="20" fillId="5" borderId="35" xfId="0" applyFont="1" applyFill="1" applyBorder="1" applyAlignment="1">
      <alignment horizontal="center" vertical="center" wrapText="1" readingOrder="2"/>
    </xf>
    <xf numFmtId="0" fontId="7" fillId="0" borderId="1" xfId="10" applyFont="1" applyBorder="1" applyAlignment="1">
      <alignment horizontal="right"/>
    </xf>
    <xf numFmtId="0" fontId="7" fillId="0" borderId="1" xfId="10" applyFont="1" applyBorder="1" applyAlignment="1">
      <alignment horizontal="right" wrapText="1"/>
    </xf>
    <xf numFmtId="0" fontId="1" fillId="0" borderId="1" xfId="10" applyFont="1" applyBorder="1" applyAlignment="1">
      <alignment horizontal="right" wrapText="1"/>
    </xf>
    <xf numFmtId="0" fontId="0" fillId="0" borderId="1" xfId="0" applyBorder="1"/>
    <xf numFmtId="0" fontId="21" fillId="6" borderId="1" xfId="2" applyFont="1" applyFill="1" applyBorder="1" applyAlignment="1">
      <alignment horizontal="center" vertical="center"/>
    </xf>
    <xf numFmtId="0" fontId="8" fillId="2" borderId="2" xfId="9" applyFont="1" applyFill="1" applyBorder="1" applyAlignment="1">
      <alignment horizontal="center" vertical="center"/>
    </xf>
    <xf numFmtId="164" fontId="18" fillId="0" borderId="1" xfId="12" applyNumberFormat="1" applyFont="1" applyFill="1" applyBorder="1" applyAlignment="1" applyProtection="1">
      <alignment horizontal="center" vertical="center"/>
    </xf>
    <xf numFmtId="164" fontId="22" fillId="0" borderId="1" xfId="0" applyNumberFormat="1" applyFont="1" applyBorder="1" applyAlignment="1">
      <alignment horizontal="center" vertical="center"/>
    </xf>
    <xf numFmtId="164" fontId="18" fillId="0" borderId="1" xfId="2" applyNumberFormat="1" applyFont="1" applyBorder="1" applyAlignment="1">
      <alignment horizontal="center"/>
    </xf>
    <xf numFmtId="164" fontId="22" fillId="4" borderId="1" xfId="0" applyNumberFormat="1" applyFont="1" applyFill="1" applyBorder="1" applyAlignment="1">
      <alignment horizontal="center" vertical="center"/>
    </xf>
    <xf numFmtId="0" fontId="23" fillId="0" borderId="0" xfId="0" applyFont="1"/>
    <xf numFmtId="0" fontId="15" fillId="3" borderId="33" xfId="0" applyFont="1" applyFill="1" applyBorder="1" applyAlignment="1">
      <alignment horizontal="right" vertical="center" wrapText="1" readingOrder="2"/>
    </xf>
    <xf numFmtId="0" fontId="15" fillId="3" borderId="34" xfId="0" applyFont="1" applyFill="1" applyBorder="1" applyAlignment="1">
      <alignment horizontal="center" vertical="center" wrapText="1" readingOrder="1"/>
    </xf>
    <xf numFmtId="0" fontId="24" fillId="0" borderId="36" xfId="0" applyFont="1" applyBorder="1" applyAlignment="1">
      <alignment horizontal="right" readingOrder="2"/>
    </xf>
    <xf numFmtId="0" fontId="19" fillId="7" borderId="35" xfId="0" applyFont="1" applyFill="1" applyBorder="1" applyAlignment="1">
      <alignment horizontal="center" vertical="center" wrapText="1" readingOrder="2"/>
    </xf>
    <xf numFmtId="0" fontId="15" fillId="8" borderId="33" xfId="0" applyFont="1" applyFill="1" applyBorder="1" applyAlignment="1">
      <alignment horizontal="right" vertical="center" wrapText="1" readingOrder="2"/>
    </xf>
    <xf numFmtId="9" fontId="15" fillId="8" borderId="33" xfId="0" applyNumberFormat="1" applyFont="1" applyFill="1" applyBorder="1" applyAlignment="1">
      <alignment horizontal="center" vertical="center" wrapText="1" readingOrder="1"/>
    </xf>
    <xf numFmtId="164" fontId="15" fillId="8" borderId="33" xfId="0" applyNumberFormat="1" applyFont="1" applyFill="1" applyBorder="1" applyAlignment="1">
      <alignment horizontal="center" vertical="center" wrapText="1" readingOrder="1"/>
    </xf>
    <xf numFmtId="9" fontId="15" fillId="8" borderId="33" xfId="11" applyFont="1" applyFill="1" applyBorder="1" applyAlignment="1">
      <alignment horizontal="center" vertical="center" wrapText="1" readingOrder="1"/>
    </xf>
    <xf numFmtId="0" fontId="15" fillId="8" borderId="34" xfId="0" applyFont="1" applyFill="1" applyBorder="1" applyAlignment="1">
      <alignment horizontal="center" vertical="center" wrapText="1" readingOrder="2"/>
    </xf>
    <xf numFmtId="0" fontId="15" fillId="8" borderId="35" xfId="0" applyFont="1" applyFill="1" applyBorder="1" applyAlignment="1">
      <alignment horizontal="right" vertical="center" wrapText="1" readingOrder="2"/>
    </xf>
    <xf numFmtId="9" fontId="15" fillId="8" borderId="35" xfId="0" applyNumberFormat="1" applyFont="1" applyFill="1" applyBorder="1" applyAlignment="1">
      <alignment horizontal="center" vertical="center" wrapText="1" readingOrder="1"/>
    </xf>
    <xf numFmtId="9" fontId="15" fillId="8" borderId="35" xfId="11" applyFont="1" applyFill="1" applyBorder="1" applyAlignment="1">
      <alignment horizontal="center" vertical="center" wrapText="1" readingOrder="1"/>
    </xf>
    <xf numFmtId="0" fontId="15" fillId="8" borderId="37" xfId="0" applyFont="1" applyFill="1" applyBorder="1" applyAlignment="1">
      <alignment horizontal="center" vertical="center" wrapText="1" readingOrder="2"/>
    </xf>
    <xf numFmtId="10" fontId="0" fillId="0" borderId="0" xfId="0" applyNumberFormat="1"/>
    <xf numFmtId="10" fontId="13" fillId="0" borderId="0" xfId="11" applyNumberFormat="1" applyFont="1" applyFill="1"/>
    <xf numFmtId="165" fontId="0" fillId="0" borderId="0" xfId="0" applyNumberFormat="1"/>
    <xf numFmtId="0" fontId="13" fillId="0" borderId="0" xfId="7"/>
    <xf numFmtId="0" fontId="13" fillId="0" borderId="0" xfId="4"/>
    <xf numFmtId="0" fontId="19" fillId="5" borderId="35" xfId="7" applyFont="1" applyFill="1" applyBorder="1" applyAlignment="1">
      <alignment horizontal="center" vertical="center" wrapText="1" readingOrder="2"/>
    </xf>
    <xf numFmtId="0" fontId="19" fillId="5" borderId="38" xfId="7" applyFont="1" applyFill="1" applyBorder="1" applyAlignment="1">
      <alignment vertical="center" readingOrder="2"/>
    </xf>
    <xf numFmtId="0" fontId="19" fillId="5" borderId="38" xfId="7" applyFont="1" applyFill="1" applyBorder="1" applyAlignment="1">
      <alignment vertical="center" wrapText="1" readingOrder="2"/>
    </xf>
    <xf numFmtId="0" fontId="15" fillId="8" borderId="39" xfId="7" applyFont="1" applyFill="1" applyBorder="1" applyAlignment="1">
      <alignment vertical="center" wrapText="1" readingOrder="2"/>
    </xf>
    <xf numFmtId="9" fontId="15" fillId="8" borderId="40" xfId="7" applyNumberFormat="1" applyFont="1" applyFill="1" applyBorder="1" applyAlignment="1">
      <alignment horizontal="center" vertical="center" wrapText="1" readingOrder="1"/>
    </xf>
    <xf numFmtId="9" fontId="15" fillId="8" borderId="39" xfId="15" applyFont="1" applyFill="1" applyBorder="1" applyAlignment="1">
      <alignment vertical="center" wrapText="1" readingOrder="1"/>
    </xf>
    <xf numFmtId="0" fontId="15" fillId="8" borderId="41" xfId="7" applyFont="1" applyFill="1" applyBorder="1" applyAlignment="1">
      <alignment vertical="center" wrapText="1" readingOrder="2"/>
    </xf>
    <xf numFmtId="9" fontId="15" fillId="8" borderId="42" xfId="7" applyNumberFormat="1" applyFont="1" applyFill="1" applyBorder="1" applyAlignment="1">
      <alignment horizontal="center" vertical="center" wrapText="1" readingOrder="1"/>
    </xf>
    <xf numFmtId="9" fontId="15" fillId="8" borderId="41" xfId="15" applyFont="1" applyFill="1" applyBorder="1" applyAlignment="1">
      <alignment vertical="center" wrapText="1" readingOrder="1"/>
    </xf>
    <xf numFmtId="9" fontId="15" fillId="8" borderId="33" xfId="13" applyFont="1" applyFill="1" applyBorder="1" applyAlignment="1">
      <alignment horizontal="center" vertical="center" readingOrder="1"/>
    </xf>
    <xf numFmtId="0" fontId="15" fillId="8" borderId="34" xfId="5" applyFont="1" applyFill="1" applyBorder="1" applyAlignment="1">
      <alignment horizontal="center" vertical="center" readingOrder="2"/>
    </xf>
    <xf numFmtId="9" fontId="15" fillId="8" borderId="41" xfId="15" applyFont="1" applyFill="1" applyBorder="1" applyAlignment="1">
      <alignment horizontal="center" vertical="center" wrapText="1" readingOrder="1"/>
    </xf>
    <xf numFmtId="0" fontId="15" fillId="8" borderId="33" xfId="7" applyFont="1" applyFill="1" applyBorder="1" applyAlignment="1">
      <alignment vertical="center" wrapText="1" readingOrder="2"/>
    </xf>
    <xf numFmtId="9" fontId="15" fillId="8" borderId="34" xfId="7" applyNumberFormat="1" applyFont="1" applyFill="1" applyBorder="1" applyAlignment="1">
      <alignment horizontal="center" vertical="center" wrapText="1" readingOrder="1"/>
    </xf>
    <xf numFmtId="9" fontId="15" fillId="8" borderId="33" xfId="15" applyFont="1" applyFill="1" applyBorder="1" applyAlignment="1">
      <alignment vertical="center" wrapText="1" readingOrder="1"/>
    </xf>
    <xf numFmtId="164" fontId="15" fillId="8" borderId="33" xfId="13" applyNumberFormat="1" applyFont="1" applyFill="1" applyBorder="1" applyAlignment="1">
      <alignment horizontal="center" vertical="center" readingOrder="1"/>
    </xf>
    <xf numFmtId="9" fontId="15" fillId="8" borderId="42" xfId="7" applyNumberFormat="1" applyFont="1" applyFill="1" applyBorder="1" applyAlignment="1">
      <alignment horizontal="center" wrapText="1" readingOrder="1"/>
    </xf>
    <xf numFmtId="9" fontId="15" fillId="8" borderId="41" xfId="15" applyFont="1" applyFill="1" applyBorder="1" applyAlignment="1">
      <alignment horizontal="center" wrapText="1" readingOrder="1"/>
    </xf>
    <xf numFmtId="0" fontId="15" fillId="8" borderId="33" xfId="7" applyFont="1" applyFill="1" applyBorder="1" applyAlignment="1">
      <alignment horizontal="right" vertical="center" wrapText="1" readingOrder="2"/>
    </xf>
    <xf numFmtId="9" fontId="15" fillId="8" borderId="37" xfId="7" applyNumberFormat="1" applyFont="1" applyFill="1" applyBorder="1" applyAlignment="1">
      <alignment horizontal="center" vertical="center" wrapText="1" readingOrder="1"/>
    </xf>
    <xf numFmtId="9" fontId="15" fillId="8" borderId="33" xfId="15" applyFont="1" applyFill="1" applyBorder="1" applyAlignment="1">
      <alignment horizontal="center" vertical="center" wrapText="1" readingOrder="1"/>
    </xf>
    <xf numFmtId="0" fontId="15" fillId="8" borderId="34" xfId="7" applyFont="1" applyFill="1" applyBorder="1" applyAlignment="1">
      <alignment horizontal="center" vertical="center" wrapText="1" readingOrder="2"/>
    </xf>
    <xf numFmtId="0" fontId="15" fillId="8" borderId="34" xfId="7" applyFont="1" applyFill="1" applyBorder="1" applyAlignment="1">
      <alignment horizontal="center" vertical="center" readingOrder="2"/>
    </xf>
    <xf numFmtId="0" fontId="15" fillId="8" borderId="33" xfId="7" applyFont="1" applyFill="1" applyBorder="1" applyAlignment="1">
      <alignment horizontal="center" vertical="center" readingOrder="2"/>
    </xf>
    <xf numFmtId="0" fontId="15" fillId="8" borderId="33" xfId="7" applyFont="1" applyFill="1" applyBorder="1" applyAlignment="1">
      <alignment horizontal="right" vertical="center" readingOrder="2"/>
    </xf>
    <xf numFmtId="0" fontId="24" fillId="0" borderId="36" xfId="7" applyFont="1" applyBorder="1" applyAlignment="1">
      <alignment horizontal="right" readingOrder="2"/>
    </xf>
    <xf numFmtId="9" fontId="15" fillId="8" borderId="39" xfId="7" applyNumberFormat="1" applyFont="1" applyFill="1" applyBorder="1" applyAlignment="1">
      <alignment horizontal="center" vertical="center" wrapText="1" readingOrder="1"/>
    </xf>
    <xf numFmtId="9" fontId="15" fillId="8" borderId="41" xfId="7" applyNumberFormat="1" applyFont="1" applyFill="1" applyBorder="1" applyAlignment="1">
      <alignment horizontal="center" vertical="center" wrapText="1" readingOrder="1"/>
    </xf>
    <xf numFmtId="9" fontId="15" fillId="8" borderId="33" xfId="7" applyNumberFormat="1" applyFont="1" applyFill="1" applyBorder="1" applyAlignment="1">
      <alignment horizontal="center" vertical="center" wrapText="1" readingOrder="1"/>
    </xf>
    <xf numFmtId="9" fontId="15" fillId="8" borderId="39" xfId="15" applyFont="1" applyFill="1" applyBorder="1" applyAlignment="1">
      <alignment horizontal="center" vertical="center" wrapText="1" readingOrder="1"/>
    </xf>
    <xf numFmtId="0" fontId="24" fillId="0" borderId="0" xfId="7" applyFont="1" applyAlignment="1">
      <alignment horizontal="right" vertical="top" readingOrder="2"/>
    </xf>
    <xf numFmtId="164" fontId="15" fillId="8" borderId="42" xfId="7" applyNumberFormat="1" applyFont="1" applyFill="1" applyBorder="1" applyAlignment="1">
      <alignment horizontal="center" vertical="center" wrapText="1" readingOrder="1"/>
    </xf>
    <xf numFmtId="164" fontId="15" fillId="8" borderId="42" xfId="7" applyNumberFormat="1" applyFont="1" applyFill="1" applyBorder="1" applyAlignment="1">
      <alignment horizontal="center" wrapText="1" readingOrder="1"/>
    </xf>
    <xf numFmtId="164" fontId="15" fillId="8" borderId="37" xfId="7" applyNumberFormat="1" applyFont="1" applyFill="1" applyBorder="1" applyAlignment="1">
      <alignment horizontal="center" vertical="center" wrapText="1" readingOrder="1"/>
    </xf>
    <xf numFmtId="164" fontId="15" fillId="8" borderId="41" xfId="7" applyNumberFormat="1" applyFont="1" applyFill="1" applyBorder="1" applyAlignment="1">
      <alignment horizontal="center" vertical="center" wrapText="1" readingOrder="1"/>
    </xf>
    <xf numFmtId="164" fontId="15" fillId="8" borderId="33" xfId="7" applyNumberFormat="1" applyFont="1" applyFill="1" applyBorder="1" applyAlignment="1">
      <alignment horizontal="center" vertical="center" wrapText="1" readingOrder="1"/>
    </xf>
    <xf numFmtId="9" fontId="0" fillId="0" borderId="0" xfId="0" applyNumberFormat="1"/>
    <xf numFmtId="0" fontId="24" fillId="0" borderId="0" xfId="7" applyFont="1" applyAlignment="1">
      <alignment vertical="top" wrapText="1" readingOrder="2"/>
    </xf>
    <xf numFmtId="9" fontId="15" fillId="8" borderId="33" xfId="14" applyFont="1" applyFill="1" applyBorder="1" applyAlignment="1">
      <alignment horizontal="center" vertical="center" readingOrder="1"/>
    </xf>
    <xf numFmtId="0" fontId="15" fillId="8" borderId="34" xfId="6" applyFont="1" applyFill="1" applyBorder="1" applyAlignment="1">
      <alignment horizontal="center" vertical="center" readingOrder="2"/>
    </xf>
    <xf numFmtId="0" fontId="15" fillId="8" borderId="37" xfId="6" applyFont="1" applyFill="1" applyBorder="1" applyAlignment="1">
      <alignment horizontal="center" vertical="center" readingOrder="2"/>
    </xf>
    <xf numFmtId="9" fontId="15" fillId="8" borderId="35" xfId="13" applyFont="1" applyFill="1" applyBorder="1" applyAlignment="1">
      <alignment horizontal="center" vertical="center" readingOrder="1"/>
    </xf>
    <xf numFmtId="0" fontId="15" fillId="8" borderId="37" xfId="5" applyFont="1" applyFill="1" applyBorder="1" applyAlignment="1">
      <alignment horizontal="center" vertical="center" readingOrder="2"/>
    </xf>
    <xf numFmtId="0" fontId="15" fillId="8" borderId="34" xfId="6" applyFont="1" applyFill="1" applyBorder="1" applyAlignment="1">
      <alignment horizontal="center" vertical="center" wrapText="1" readingOrder="2"/>
    </xf>
    <xf numFmtId="9" fontId="15" fillId="8" borderId="33" xfId="16" applyFont="1" applyFill="1" applyBorder="1" applyAlignment="1">
      <alignment horizontal="center" vertical="center" wrapText="1" readingOrder="1"/>
    </xf>
    <xf numFmtId="164" fontId="15" fillId="8" borderId="34" xfId="7" applyNumberFormat="1" applyFont="1" applyFill="1" applyBorder="1" applyAlignment="1">
      <alignment horizontal="center" vertical="center" wrapText="1" readingOrder="1"/>
    </xf>
    <xf numFmtId="0" fontId="0" fillId="0" borderId="0" xfId="0" applyAlignment="1">
      <alignment vertical="center" wrapText="1" readingOrder="2"/>
    </xf>
    <xf numFmtId="0" fontId="24" fillId="0" borderId="0" xfId="0" applyFont="1" applyAlignment="1">
      <alignment horizontal="right" wrapText="1" readingOrder="2"/>
    </xf>
    <xf numFmtId="0" fontId="19" fillId="5" borderId="37" xfId="0" applyFont="1" applyFill="1" applyBorder="1" applyAlignment="1">
      <alignment horizontal="center" vertical="center" wrapText="1" readingOrder="2"/>
    </xf>
    <xf numFmtId="0" fontId="25" fillId="0" borderId="43" xfId="0" applyFont="1" applyBorder="1" applyAlignment="1">
      <alignment vertical="center" wrapText="1" readingOrder="2"/>
    </xf>
    <xf numFmtId="0" fontId="26" fillId="5" borderId="38" xfId="0" applyFont="1" applyFill="1" applyBorder="1" applyAlignment="1">
      <alignment vertical="center" wrapText="1" readingOrder="2"/>
    </xf>
    <xf numFmtId="0" fontId="26" fillId="5" borderId="44" xfId="0" applyFont="1" applyFill="1" applyBorder="1" applyAlignment="1">
      <alignment horizontal="right" vertical="center" readingOrder="2"/>
    </xf>
    <xf numFmtId="0" fontId="26" fillId="5" borderId="44" xfId="0" applyFont="1" applyFill="1" applyBorder="1" applyAlignment="1">
      <alignment vertical="center" wrapText="1" readingOrder="2"/>
    </xf>
    <xf numFmtId="0" fontId="26" fillId="5" borderId="37" xfId="0" applyFont="1" applyFill="1" applyBorder="1" applyAlignment="1">
      <alignment vertical="center" wrapText="1" readingOrder="2"/>
    </xf>
    <xf numFmtId="0" fontId="26" fillId="5" borderId="44" xfId="0" applyFont="1" applyFill="1" applyBorder="1" applyAlignment="1">
      <alignment horizontal="right" vertical="center" indent="2" readingOrder="2"/>
    </xf>
    <xf numFmtId="0" fontId="19" fillId="5" borderId="38" xfId="0" applyFont="1" applyFill="1" applyBorder="1" applyAlignment="1">
      <alignment vertical="center" readingOrder="2"/>
    </xf>
    <xf numFmtId="0" fontId="25" fillId="0" borderId="43" xfId="0" applyFont="1" applyBorder="1" applyAlignment="1">
      <alignment horizontal="right" vertical="center" readingOrder="2"/>
    </xf>
    <xf numFmtId="0" fontId="13" fillId="0" borderId="0" xfId="6"/>
    <xf numFmtId="0" fontId="25" fillId="0" borderId="0" xfId="8" applyFont="1" applyAlignment="1">
      <alignment vertical="center" readingOrder="2"/>
    </xf>
    <xf numFmtId="0" fontId="19" fillId="5" borderId="35" xfId="8" applyFont="1" applyFill="1" applyBorder="1" applyAlignment="1">
      <alignment horizontal="center" vertical="center" wrapText="1" readingOrder="2"/>
    </xf>
    <xf numFmtId="0" fontId="19" fillId="5" borderId="38" xfId="8" applyFont="1" applyFill="1" applyBorder="1" applyAlignment="1">
      <alignment vertical="center" readingOrder="2"/>
    </xf>
    <xf numFmtId="0" fontId="19" fillId="5" borderId="37" xfId="8" applyFont="1" applyFill="1" applyBorder="1" applyAlignment="1">
      <alignment vertical="center" readingOrder="2"/>
    </xf>
    <xf numFmtId="0" fontId="19" fillId="5" borderId="38" xfId="8" applyFont="1" applyFill="1" applyBorder="1" applyAlignment="1">
      <alignment horizontal="right" vertical="center" wrapText="1" indent="2" readingOrder="2"/>
    </xf>
    <xf numFmtId="9" fontId="15" fillId="8" borderId="34" xfId="14" applyFont="1" applyFill="1" applyBorder="1" applyAlignment="1">
      <alignment horizontal="center" vertical="center" readingOrder="1"/>
    </xf>
    <xf numFmtId="0" fontId="15" fillId="8" borderId="34" xfId="6" applyFont="1" applyFill="1" applyBorder="1" applyAlignment="1">
      <alignment horizontal="center" vertical="center" wrapText="1" readingOrder="1"/>
    </xf>
    <xf numFmtId="9" fontId="15" fillId="8" borderId="35" xfId="14" applyFont="1" applyFill="1" applyBorder="1" applyAlignment="1">
      <alignment horizontal="center" vertical="center" readingOrder="1"/>
    </xf>
    <xf numFmtId="0" fontId="15" fillId="8" borderId="37" xfId="6" applyFont="1" applyFill="1" applyBorder="1" applyAlignment="1">
      <alignment horizontal="center" vertical="center" wrapText="1" readingOrder="2"/>
    </xf>
    <xf numFmtId="0" fontId="27" fillId="0" borderId="0" xfId="7" applyFont="1"/>
    <xf numFmtId="0" fontId="26" fillId="5" borderId="44" xfId="0" applyFont="1" applyFill="1" applyBorder="1" applyAlignment="1">
      <alignment horizontal="right" vertical="center" indent="3" readingOrder="2"/>
    </xf>
    <xf numFmtId="0" fontId="26" fillId="5" borderId="44" xfId="0" applyFont="1" applyFill="1" applyBorder="1" applyAlignment="1">
      <alignment horizontal="right" vertical="center" indent="4" readingOrder="2"/>
    </xf>
    <xf numFmtId="0" fontId="26" fillId="5" borderId="45" xfId="0" applyFont="1" applyFill="1" applyBorder="1" applyAlignment="1">
      <alignment vertical="center" wrapText="1" readingOrder="2"/>
    </xf>
    <xf numFmtId="0" fontId="26" fillId="5" borderId="46" xfId="0" applyFont="1" applyFill="1" applyBorder="1" applyAlignment="1">
      <alignment vertical="center" wrapText="1" readingOrder="2"/>
    </xf>
    <xf numFmtId="0" fontId="26" fillId="5" borderId="47" xfId="0" applyFont="1" applyFill="1" applyBorder="1" applyAlignment="1">
      <alignment vertical="center" wrapText="1" readingOrder="2"/>
    </xf>
    <xf numFmtId="0" fontId="26" fillId="5" borderId="48" xfId="0" applyFont="1" applyFill="1" applyBorder="1" applyAlignment="1">
      <alignment vertical="center" wrapText="1" readingOrder="2"/>
    </xf>
    <xf numFmtId="0" fontId="24" fillId="0" borderId="0" xfId="0" applyFont="1" applyAlignment="1">
      <alignment wrapText="1" readingOrder="2"/>
    </xf>
    <xf numFmtId="0" fontId="26" fillId="5" borderId="44" xfId="0" applyFont="1" applyFill="1" applyBorder="1" applyAlignment="1">
      <alignment horizontal="right" vertical="center" indent="6" readingOrder="2"/>
    </xf>
    <xf numFmtId="0" fontId="13" fillId="0" borderId="0" xfId="6" applyAlignment="1">
      <alignment wrapText="1"/>
    </xf>
    <xf numFmtId="0" fontId="15" fillId="8" borderId="41" xfId="0" applyFont="1" applyFill="1" applyBorder="1" applyAlignment="1">
      <alignment horizontal="right" vertical="center" wrapText="1" readingOrder="2"/>
    </xf>
    <xf numFmtId="0" fontId="26" fillId="5" borderId="44" xfId="0" applyFont="1" applyFill="1" applyBorder="1" applyAlignment="1">
      <alignment horizontal="right" vertical="center" indent="5" readingOrder="2"/>
    </xf>
    <xf numFmtId="164" fontId="15" fillId="8" borderId="40" xfId="7" applyNumberFormat="1" applyFont="1" applyFill="1" applyBorder="1" applyAlignment="1">
      <alignment horizontal="center" vertical="center" wrapText="1" readingOrder="1"/>
    </xf>
    <xf numFmtId="9" fontId="13" fillId="0" borderId="0" xfId="4" applyNumberFormat="1"/>
    <xf numFmtId="0" fontId="25" fillId="0" borderId="43" xfId="0" applyFont="1" applyBorder="1" applyAlignment="1">
      <alignment horizontal="center" vertical="center" readingOrder="2"/>
    </xf>
    <xf numFmtId="0" fontId="28" fillId="0" borderId="3" xfId="0" applyFont="1" applyBorder="1" applyAlignment="1">
      <alignment horizontal="right" readingOrder="2"/>
    </xf>
    <xf numFmtId="0" fontId="0" fillId="0" borderId="4" xfId="0" applyBorder="1"/>
    <xf numFmtId="0" fontId="0" fillId="0" borderId="5" xfId="0" applyBorder="1"/>
    <xf numFmtId="0" fontId="24" fillId="0" borderId="49" xfId="0" applyFont="1" applyBorder="1" applyAlignment="1">
      <alignment horizontal="right" readingOrder="2"/>
    </xf>
    <xf numFmtId="0" fontId="0" fillId="0" borderId="6" xfId="0" applyBorder="1"/>
    <xf numFmtId="0" fontId="24" fillId="0" borderId="7" xfId="0" applyFont="1" applyBorder="1" applyAlignment="1">
      <alignment horizontal="right" readingOrder="2"/>
    </xf>
    <xf numFmtId="0" fontId="0" fillId="0" borderId="8" xfId="0" applyBorder="1"/>
    <xf numFmtId="0" fontId="0" fillId="0" borderId="9" xfId="0" applyBorder="1"/>
    <xf numFmtId="0" fontId="24" fillId="0" borderId="10" xfId="0" applyFont="1" applyBorder="1" applyAlignment="1">
      <alignment horizontal="right" readingOrder="2"/>
    </xf>
    <xf numFmtId="0" fontId="19" fillId="9" borderId="35" xfId="0" applyFont="1" applyFill="1" applyBorder="1" applyAlignment="1">
      <alignment horizontal="center" vertical="center" wrapText="1" readingOrder="2"/>
    </xf>
    <xf numFmtId="9" fontId="13" fillId="0" borderId="0" xfId="11" applyFont="1"/>
    <xf numFmtId="10" fontId="13" fillId="0" borderId="0" xfId="11" applyNumberFormat="1" applyFont="1"/>
    <xf numFmtId="166" fontId="0" fillId="0" borderId="0" xfId="0" applyNumberFormat="1"/>
    <xf numFmtId="0" fontId="15" fillId="10" borderId="50" xfId="4" applyFont="1" applyFill="1" applyBorder="1" applyAlignment="1">
      <alignment vertical="center" wrapText="1" readingOrder="2"/>
    </xf>
    <xf numFmtId="0" fontId="15" fillId="10" borderId="50" xfId="6" applyFont="1" applyFill="1" applyBorder="1" applyAlignment="1">
      <alignment vertical="center" wrapText="1" readingOrder="2"/>
    </xf>
    <xf numFmtId="0" fontId="15" fillId="10" borderId="51" xfId="6" applyFont="1" applyFill="1" applyBorder="1" applyAlignment="1">
      <alignment horizontal="right" vertical="center" wrapText="1" readingOrder="2"/>
    </xf>
    <xf numFmtId="0" fontId="15" fillId="10" borderId="52" xfId="4" applyFont="1" applyFill="1" applyBorder="1" applyAlignment="1">
      <alignment horizontal="right" vertical="center" wrapText="1" readingOrder="2"/>
    </xf>
    <xf numFmtId="9" fontId="15" fillId="10" borderId="53" xfId="6" applyNumberFormat="1" applyFont="1" applyFill="1" applyBorder="1" applyAlignment="1">
      <alignment horizontal="center" vertical="center" wrapText="1" readingOrder="2"/>
    </xf>
    <xf numFmtId="0" fontId="26" fillId="9" borderId="54" xfId="6" applyFont="1" applyFill="1" applyBorder="1" applyAlignment="1">
      <alignment vertical="center" wrapText="1" readingOrder="2"/>
    </xf>
    <xf numFmtId="0" fontId="26" fillId="9" borderId="43" xfId="6" applyFont="1" applyFill="1" applyBorder="1" applyAlignment="1">
      <alignment horizontal="right" vertical="center" wrapText="1" indent="18" readingOrder="2"/>
    </xf>
    <xf numFmtId="0" fontId="26" fillId="9" borderId="43" xfId="6" applyFont="1" applyFill="1" applyBorder="1" applyAlignment="1">
      <alignment vertical="center" wrapText="1" readingOrder="2"/>
    </xf>
    <xf numFmtId="0" fontId="26" fillId="9" borderId="55" xfId="6" applyFont="1" applyFill="1" applyBorder="1" applyAlignment="1">
      <alignment vertical="center" wrapText="1" readingOrder="2"/>
    </xf>
    <xf numFmtId="0" fontId="29" fillId="9" borderId="56" xfId="6" applyFont="1" applyFill="1" applyBorder="1" applyAlignment="1">
      <alignment horizontal="center" vertical="center" wrapText="1" readingOrder="2"/>
    </xf>
    <xf numFmtId="0" fontId="29" fillId="9" borderId="35" xfId="6" applyFont="1" applyFill="1" applyBorder="1" applyAlignment="1">
      <alignment horizontal="center" vertical="center" wrapText="1" readingOrder="2"/>
    </xf>
    <xf numFmtId="0" fontId="15" fillId="10" borderId="52" xfId="6" applyFont="1" applyFill="1" applyBorder="1" applyAlignment="1">
      <alignment horizontal="right" vertical="center" wrapText="1" readingOrder="2"/>
    </xf>
    <xf numFmtId="0" fontId="15" fillId="10" borderId="57" xfId="6" applyFont="1" applyFill="1" applyBorder="1" applyAlignment="1">
      <alignment horizontal="right" vertical="center" wrapText="1" readingOrder="2"/>
    </xf>
    <xf numFmtId="0" fontId="14" fillId="0" borderId="0" xfId="4" applyFont="1"/>
    <xf numFmtId="164" fontId="30" fillId="4" borderId="11" xfId="0" applyNumberFormat="1" applyFont="1" applyFill="1" applyBorder="1" applyAlignment="1">
      <alignment horizontal="center" vertical="center" wrapText="1"/>
    </xf>
    <xf numFmtId="0" fontId="30" fillId="4" borderId="12" xfId="0" applyFont="1" applyFill="1" applyBorder="1" applyAlignment="1">
      <alignment horizontal="right" vertical="center" wrapText="1" readingOrder="2"/>
    </xf>
    <xf numFmtId="0" fontId="30" fillId="4" borderId="13" xfId="0" applyFont="1" applyFill="1" applyBorder="1" applyAlignment="1">
      <alignment horizontal="right" vertical="center" wrapText="1" readingOrder="2"/>
    </xf>
    <xf numFmtId="0" fontId="30" fillId="4" borderId="14" xfId="0" applyFont="1" applyFill="1" applyBorder="1" applyAlignment="1">
      <alignment horizontal="center" vertical="center" wrapText="1" readingOrder="2"/>
    </xf>
    <xf numFmtId="0" fontId="30" fillId="4" borderId="15" xfId="0" applyFont="1" applyFill="1" applyBorder="1" applyAlignment="1">
      <alignment horizontal="center" vertical="center" wrapText="1" readingOrder="2"/>
    </xf>
    <xf numFmtId="0" fontId="15" fillId="10" borderId="0" xfId="6" applyFont="1" applyFill="1" applyAlignment="1">
      <alignment horizontal="right" vertical="center" wrapText="1" readingOrder="2"/>
    </xf>
    <xf numFmtId="0" fontId="15" fillId="10" borderId="0" xfId="6" applyFont="1" applyFill="1" applyAlignment="1">
      <alignment horizontal="center" vertical="center" wrapText="1" readingOrder="2"/>
    </xf>
    <xf numFmtId="164" fontId="31" fillId="4" borderId="11" xfId="0" applyNumberFormat="1" applyFont="1" applyFill="1" applyBorder="1" applyAlignment="1">
      <alignment horizontal="center" vertical="center" wrapText="1"/>
    </xf>
    <xf numFmtId="164" fontId="15" fillId="10" borderId="43" xfId="13" applyNumberFormat="1" applyFont="1" applyFill="1" applyBorder="1" applyAlignment="1">
      <alignment horizontal="center" vertical="center" readingOrder="1"/>
    </xf>
    <xf numFmtId="164" fontId="15" fillId="10" borderId="43" xfId="14" applyNumberFormat="1" applyFont="1" applyFill="1" applyBorder="1" applyAlignment="1">
      <alignment horizontal="center" vertical="center" wrapText="1" readingOrder="1"/>
    </xf>
    <xf numFmtId="164" fontId="15" fillId="10" borderId="36" xfId="13" applyNumberFormat="1" applyFont="1" applyFill="1" applyBorder="1" applyAlignment="1">
      <alignment horizontal="center" vertical="center" readingOrder="1"/>
    </xf>
    <xf numFmtId="0" fontId="15" fillId="10" borderId="58" xfId="6" applyFont="1" applyFill="1" applyBorder="1" applyAlignment="1">
      <alignment horizontal="right" vertical="center" wrapText="1" readingOrder="2"/>
    </xf>
    <xf numFmtId="164" fontId="15" fillId="10" borderId="43" xfId="13" applyNumberFormat="1" applyFont="1" applyFill="1" applyBorder="1" applyAlignment="1">
      <alignment horizontal="center" vertical="center" wrapText="1" readingOrder="1"/>
    </xf>
    <xf numFmtId="0" fontId="15" fillId="10" borderId="43" xfId="6" applyFont="1" applyFill="1" applyBorder="1" applyAlignment="1">
      <alignment horizontal="center" vertical="center" readingOrder="2"/>
    </xf>
    <xf numFmtId="0" fontId="15" fillId="10" borderId="58" xfId="6" applyFont="1" applyFill="1" applyBorder="1" applyAlignment="1">
      <alignment horizontal="center" vertical="center" wrapText="1" readingOrder="2"/>
    </xf>
    <xf numFmtId="0" fontId="29" fillId="9" borderId="39" xfId="6" applyFont="1" applyFill="1" applyBorder="1" applyAlignment="1">
      <alignment horizontal="center" vertical="center" wrapText="1" readingOrder="2"/>
    </xf>
    <xf numFmtId="0" fontId="15" fillId="10" borderId="43" xfId="5" applyFont="1" applyFill="1" applyBorder="1" applyAlignment="1">
      <alignment horizontal="center" vertical="center" readingOrder="2"/>
    </xf>
    <xf numFmtId="0" fontId="15" fillId="10" borderId="59" xfId="6" applyFont="1" applyFill="1" applyBorder="1" applyAlignment="1">
      <alignment horizontal="center" vertical="center" wrapText="1" readingOrder="2"/>
    </xf>
    <xf numFmtId="0" fontId="30" fillId="4" borderId="16" xfId="0" applyFont="1" applyFill="1" applyBorder="1" applyAlignment="1">
      <alignment horizontal="right" vertical="center" wrapText="1" readingOrder="2"/>
    </xf>
    <xf numFmtId="0" fontId="30" fillId="4" borderId="1" xfId="0" applyFont="1" applyFill="1" applyBorder="1" applyAlignment="1">
      <alignment horizontal="center" vertical="center" wrapText="1" readingOrder="2"/>
    </xf>
    <xf numFmtId="0" fontId="24" fillId="0" borderId="0" xfId="0" applyFont="1" applyAlignment="1">
      <alignment horizontal="right" readingOrder="2"/>
    </xf>
    <xf numFmtId="0" fontId="30" fillId="4" borderId="17" xfId="0" applyFont="1" applyFill="1" applyBorder="1" applyAlignment="1">
      <alignment horizontal="center" vertical="center" wrapText="1" readingOrder="2"/>
    </xf>
    <xf numFmtId="0" fontId="30" fillId="4" borderId="18" xfId="0" applyFont="1" applyFill="1" applyBorder="1" applyAlignment="1">
      <alignment horizontal="center" vertical="center" wrapText="1" readingOrder="2"/>
    </xf>
    <xf numFmtId="10" fontId="23" fillId="0" borderId="1" xfId="4" applyNumberFormat="1" applyFont="1" applyBorder="1" applyAlignment="1">
      <alignment horizontal="center" vertical="center"/>
    </xf>
    <xf numFmtId="0" fontId="15" fillId="10" borderId="60" xfId="4" applyFont="1" applyFill="1" applyBorder="1" applyAlignment="1">
      <alignment horizontal="right" vertical="center" wrapText="1" readingOrder="2"/>
    </xf>
    <xf numFmtId="0" fontId="15" fillId="10" borderId="61" xfId="4" applyFont="1" applyFill="1" applyBorder="1" applyAlignment="1">
      <alignment horizontal="right" vertical="center" wrapText="1" readingOrder="2"/>
    </xf>
    <xf numFmtId="0" fontId="15" fillId="10" borderId="60" xfId="6" applyFont="1" applyFill="1" applyBorder="1" applyAlignment="1">
      <alignment horizontal="right" vertical="center" wrapText="1" readingOrder="2"/>
    </xf>
    <xf numFmtId="0" fontId="15" fillId="10" borderId="41" xfId="6" applyFont="1" applyFill="1" applyBorder="1" applyAlignment="1">
      <alignment horizontal="right" vertical="center" wrapText="1" readingOrder="2"/>
    </xf>
    <xf numFmtId="0" fontId="15" fillId="10" borderId="61" xfId="6" applyFont="1" applyFill="1" applyBorder="1" applyAlignment="1">
      <alignment horizontal="right" vertical="center" wrapText="1" readingOrder="2"/>
    </xf>
    <xf numFmtId="9" fontId="16" fillId="10" borderId="33" xfId="13" applyFont="1" applyFill="1" applyBorder="1" applyAlignment="1">
      <alignment horizontal="center" vertical="center" readingOrder="1"/>
    </xf>
    <xf numFmtId="9" fontId="16" fillId="10" borderId="34" xfId="14" applyFont="1" applyFill="1" applyBorder="1" applyAlignment="1">
      <alignment horizontal="center" vertical="center" wrapText="1" readingOrder="1"/>
    </xf>
    <xf numFmtId="9" fontId="16" fillId="10" borderId="34" xfId="17" applyFont="1" applyFill="1" applyBorder="1" applyAlignment="1">
      <alignment horizontal="center" vertical="center" wrapText="1" readingOrder="2"/>
    </xf>
    <xf numFmtId="9" fontId="16" fillId="10" borderId="34" xfId="13" applyFont="1" applyFill="1" applyBorder="1" applyAlignment="1">
      <alignment horizontal="center" vertical="center" readingOrder="1"/>
    </xf>
    <xf numFmtId="167" fontId="30" fillId="4" borderId="17" xfId="0" applyNumberFormat="1" applyFont="1" applyFill="1" applyBorder="1" applyAlignment="1">
      <alignment horizontal="center" vertical="center" wrapText="1" readingOrder="2"/>
    </xf>
    <xf numFmtId="167" fontId="30" fillId="4" borderId="11" xfId="0" applyNumberFormat="1" applyFont="1" applyFill="1" applyBorder="1" applyAlignment="1">
      <alignment horizontal="center" vertical="center" wrapText="1"/>
    </xf>
    <xf numFmtId="167" fontId="24" fillId="0" borderId="0" xfId="0" applyNumberFormat="1" applyFont="1" applyAlignment="1">
      <alignment horizontal="right" wrapText="1" readingOrder="2"/>
    </xf>
    <xf numFmtId="167" fontId="0" fillId="0" borderId="0" xfId="0" applyNumberFormat="1"/>
    <xf numFmtId="167" fontId="29" fillId="9" borderId="38" xfId="6" applyNumberFormat="1" applyFont="1" applyFill="1" applyBorder="1" applyAlignment="1">
      <alignment vertical="center" wrapText="1" readingOrder="2"/>
    </xf>
    <xf numFmtId="167" fontId="15" fillId="10" borderId="61" xfId="4" applyNumberFormat="1" applyFont="1" applyFill="1" applyBorder="1" applyAlignment="1">
      <alignment vertical="center" wrapText="1" readingOrder="2"/>
    </xf>
    <xf numFmtId="167" fontId="15" fillId="10" borderId="50" xfId="4" applyNumberFormat="1" applyFont="1" applyFill="1" applyBorder="1" applyAlignment="1">
      <alignment vertical="center" wrapText="1" readingOrder="2"/>
    </xf>
    <xf numFmtId="167" fontId="15" fillId="10" borderId="41" xfId="4" applyNumberFormat="1" applyFont="1" applyFill="1" applyBorder="1" applyAlignment="1">
      <alignment horizontal="right" vertical="center" wrapText="1" readingOrder="2"/>
    </xf>
    <xf numFmtId="167" fontId="23" fillId="0" borderId="1" xfId="4" applyNumberFormat="1" applyFont="1" applyBorder="1" applyAlignment="1">
      <alignment horizontal="center" vertical="center"/>
    </xf>
    <xf numFmtId="167" fontId="15" fillId="10" borderId="34" xfId="13" applyNumberFormat="1" applyFont="1" applyFill="1" applyBorder="1" applyAlignment="1">
      <alignment horizontal="center" vertical="center" readingOrder="1"/>
    </xf>
    <xf numFmtId="167" fontId="15" fillId="10" borderId="43" xfId="5" applyNumberFormat="1" applyFont="1" applyFill="1" applyBorder="1" applyAlignment="1">
      <alignment horizontal="center" vertical="center" readingOrder="2"/>
    </xf>
    <xf numFmtId="167" fontId="15" fillId="10" borderId="50" xfId="4" applyNumberFormat="1" applyFont="1" applyFill="1" applyBorder="1" applyAlignment="1">
      <alignment horizontal="right" vertical="center" wrapText="1" readingOrder="2"/>
    </xf>
    <xf numFmtId="167" fontId="15" fillId="10" borderId="62" xfId="4" applyNumberFormat="1" applyFont="1" applyFill="1" applyBorder="1" applyAlignment="1">
      <alignment horizontal="right" vertical="center" wrapText="1" readingOrder="2"/>
    </xf>
    <xf numFmtId="167" fontId="15" fillId="10" borderId="63" xfId="6" applyNumberFormat="1" applyFont="1" applyFill="1" applyBorder="1" applyAlignment="1">
      <alignment vertical="center" wrapText="1" readingOrder="2"/>
    </xf>
    <xf numFmtId="167" fontId="16" fillId="10" borderId="53" xfId="6" applyNumberFormat="1" applyFont="1" applyFill="1" applyBorder="1" applyAlignment="1">
      <alignment horizontal="center" vertical="center" wrapText="1" readingOrder="2"/>
    </xf>
    <xf numFmtId="167" fontId="16" fillId="10" borderId="0" xfId="6" applyNumberFormat="1" applyFont="1" applyFill="1" applyAlignment="1">
      <alignment horizontal="center" vertical="center" wrapText="1" readingOrder="2"/>
    </xf>
    <xf numFmtId="167" fontId="15" fillId="10" borderId="0" xfId="6" applyNumberFormat="1" applyFont="1" applyFill="1" applyAlignment="1">
      <alignment horizontal="right" vertical="center" wrapText="1" readingOrder="2"/>
    </xf>
    <xf numFmtId="167" fontId="15" fillId="10" borderId="0" xfId="6" applyNumberFormat="1" applyFont="1" applyFill="1" applyAlignment="1">
      <alignment horizontal="center" vertical="center" wrapText="1" readingOrder="2"/>
    </xf>
    <xf numFmtId="167" fontId="15" fillId="10" borderId="60" xfId="6" applyNumberFormat="1" applyFont="1" applyFill="1" applyBorder="1" applyAlignment="1">
      <alignment vertical="center" wrapText="1" readingOrder="2"/>
    </xf>
    <xf numFmtId="167" fontId="15" fillId="10" borderId="64" xfId="13" applyNumberFormat="1" applyFont="1" applyFill="1" applyBorder="1" applyAlignment="1">
      <alignment horizontal="center" vertical="center" readingOrder="1"/>
    </xf>
    <xf numFmtId="167" fontId="15" fillId="10" borderId="59" xfId="13" applyNumberFormat="1" applyFont="1" applyFill="1" applyBorder="1" applyAlignment="1">
      <alignment horizontal="center" vertical="center" readingOrder="1"/>
    </xf>
    <xf numFmtId="167" fontId="15" fillId="10" borderId="41" xfId="6" applyNumberFormat="1" applyFont="1" applyFill="1" applyBorder="1" applyAlignment="1">
      <alignment horizontal="right" vertical="center" wrapText="1" readingOrder="2"/>
    </xf>
    <xf numFmtId="167" fontId="15" fillId="10" borderId="40" xfId="13" applyNumberFormat="1" applyFont="1" applyFill="1" applyBorder="1" applyAlignment="1">
      <alignment horizontal="center" vertical="center" readingOrder="1"/>
    </xf>
    <xf numFmtId="167" fontId="15" fillId="10" borderId="65" xfId="4" applyNumberFormat="1" applyFont="1" applyFill="1" applyBorder="1" applyAlignment="1">
      <alignment vertical="center" wrapText="1" readingOrder="2"/>
    </xf>
    <xf numFmtId="167" fontId="15" fillId="10" borderId="66" xfId="6" applyNumberFormat="1" applyFont="1" applyFill="1" applyBorder="1" applyAlignment="1">
      <alignment horizontal="right" vertical="center" wrapText="1" readingOrder="2"/>
    </xf>
    <xf numFmtId="167" fontId="15" fillId="10" borderId="67" xfId="13" applyNumberFormat="1" applyFont="1" applyFill="1" applyBorder="1" applyAlignment="1">
      <alignment horizontal="center" vertical="center" readingOrder="1"/>
    </xf>
    <xf numFmtId="167" fontId="15" fillId="10" borderId="68" xfId="5" applyNumberFormat="1" applyFont="1" applyFill="1" applyBorder="1" applyAlignment="1">
      <alignment horizontal="center" vertical="center" readingOrder="2"/>
    </xf>
    <xf numFmtId="167" fontId="15" fillId="10" borderId="53" xfId="6" applyNumberFormat="1" applyFont="1" applyFill="1" applyBorder="1" applyAlignment="1">
      <alignment vertical="center" wrapText="1" readingOrder="2"/>
    </xf>
    <xf numFmtId="167" fontId="15" fillId="10" borderId="34" xfId="17" applyNumberFormat="1" applyFont="1" applyFill="1" applyBorder="1" applyAlignment="1">
      <alignment horizontal="center" vertical="center" wrapText="1" readingOrder="2"/>
    </xf>
    <xf numFmtId="167" fontId="15" fillId="10" borderId="50" xfId="6" applyNumberFormat="1" applyFont="1" applyFill="1" applyBorder="1" applyAlignment="1">
      <alignment horizontal="right" vertical="center" wrapText="1" readingOrder="2"/>
    </xf>
    <xf numFmtId="167" fontId="15" fillId="10" borderId="65" xfId="6" applyNumberFormat="1" applyFont="1" applyFill="1" applyBorder="1" applyAlignment="1">
      <alignment horizontal="right" vertical="center" wrapText="1" readingOrder="2"/>
    </xf>
    <xf numFmtId="0" fontId="25" fillId="0" borderId="0" xfId="0" applyFont="1" applyAlignment="1">
      <alignment horizontal="right" vertical="center" readingOrder="2"/>
    </xf>
    <xf numFmtId="0" fontId="25" fillId="0" borderId="0" xfId="0" applyFont="1" applyAlignment="1">
      <alignment vertical="center" wrapText="1" readingOrder="2"/>
    </xf>
    <xf numFmtId="0" fontId="31" fillId="4" borderId="19" xfId="0" applyFont="1" applyFill="1" applyBorder="1" applyAlignment="1">
      <alignment horizontal="right" vertical="center" wrapText="1" readingOrder="2"/>
    </xf>
    <xf numFmtId="10" fontId="32" fillId="4" borderId="7" xfId="0" applyNumberFormat="1" applyFont="1" applyFill="1" applyBorder="1" applyAlignment="1">
      <alignment horizontal="center" vertical="center" wrapText="1" readingOrder="2"/>
    </xf>
    <xf numFmtId="167" fontId="32" fillId="4" borderId="8" xfId="0" applyNumberFormat="1" applyFont="1" applyFill="1" applyBorder="1" applyAlignment="1">
      <alignment horizontal="center" vertical="center" wrapText="1" readingOrder="2"/>
    </xf>
    <xf numFmtId="167" fontId="32" fillId="4" borderId="9" xfId="0" applyNumberFormat="1" applyFont="1" applyFill="1" applyBorder="1" applyAlignment="1">
      <alignment horizontal="center" vertical="center" wrapText="1" readingOrder="2"/>
    </xf>
    <xf numFmtId="0" fontId="26" fillId="9" borderId="3" xfId="0" applyFont="1" applyFill="1" applyBorder="1" applyAlignment="1">
      <alignment horizontal="center" vertical="center" readingOrder="2"/>
    </xf>
    <xf numFmtId="167" fontId="26" fillId="9" borderId="4" xfId="0" applyNumberFormat="1" applyFont="1" applyFill="1" applyBorder="1" applyAlignment="1">
      <alignment horizontal="center" vertical="center" readingOrder="2"/>
    </xf>
    <xf numFmtId="167" fontId="26" fillId="9" borderId="5" xfId="0" applyNumberFormat="1" applyFont="1" applyFill="1" applyBorder="1" applyAlignment="1">
      <alignment horizontal="center" vertical="center" readingOrder="2"/>
    </xf>
    <xf numFmtId="0" fontId="30" fillId="4" borderId="20" xfId="0" applyFont="1" applyFill="1" applyBorder="1" applyAlignment="1">
      <alignment horizontal="right" vertical="center" wrapText="1" readingOrder="2"/>
    </xf>
    <xf numFmtId="0" fontId="30" fillId="4" borderId="21" xfId="0" applyFont="1" applyFill="1" applyBorder="1" applyAlignment="1">
      <alignment horizontal="right" vertical="center" wrapText="1" readingOrder="2"/>
    </xf>
    <xf numFmtId="167" fontId="30" fillId="4" borderId="21" xfId="0" applyNumberFormat="1" applyFont="1" applyFill="1" applyBorder="1" applyAlignment="1">
      <alignment horizontal="right" vertical="center" wrapText="1" readingOrder="2"/>
    </xf>
    <xf numFmtId="167" fontId="30" fillId="4" borderId="20" xfId="0" applyNumberFormat="1" applyFont="1" applyFill="1" applyBorder="1" applyAlignment="1">
      <alignment horizontal="right" vertical="center" wrapText="1" readingOrder="2"/>
    </xf>
    <xf numFmtId="164" fontId="30" fillId="4" borderId="22" xfId="0" applyNumberFormat="1" applyFont="1" applyFill="1" applyBorder="1" applyAlignment="1">
      <alignment horizontal="center" vertical="center" wrapText="1"/>
    </xf>
    <xf numFmtId="0" fontId="30" fillId="4" borderId="23" xfId="0" applyFont="1" applyFill="1" applyBorder="1" applyAlignment="1">
      <alignment horizontal="right" vertical="center" wrapText="1" readingOrder="2"/>
    </xf>
    <xf numFmtId="0" fontId="30" fillId="4" borderId="24" xfId="0" applyFont="1" applyFill="1" applyBorder="1" applyAlignment="1">
      <alignment horizontal="right" vertical="center" wrapText="1" readingOrder="2"/>
    </xf>
    <xf numFmtId="0" fontId="30" fillId="4" borderId="25" xfId="0" applyFont="1" applyFill="1" applyBorder="1" applyAlignment="1">
      <alignment horizontal="right" vertical="center" wrapText="1" readingOrder="2"/>
    </xf>
    <xf numFmtId="0" fontId="30" fillId="4" borderId="26" xfId="0" applyFont="1" applyFill="1" applyBorder="1" applyAlignment="1">
      <alignment horizontal="right" vertical="center" wrapText="1" readingOrder="2"/>
    </xf>
    <xf numFmtId="167" fontId="30" fillId="4" borderId="22" xfId="0" applyNumberFormat="1" applyFont="1" applyFill="1" applyBorder="1" applyAlignment="1">
      <alignment horizontal="center" vertical="center" wrapText="1"/>
    </xf>
    <xf numFmtId="0" fontId="30" fillId="4" borderId="17" xfId="0" applyFont="1" applyFill="1" applyBorder="1" applyAlignment="1">
      <alignment horizontal="right" vertical="center" wrapText="1" readingOrder="2"/>
    </xf>
    <xf numFmtId="0" fontId="30" fillId="4" borderId="27" xfId="0" applyFont="1" applyFill="1" applyBorder="1" applyAlignment="1">
      <alignment horizontal="center" vertical="center" wrapText="1" readingOrder="2"/>
    </xf>
    <xf numFmtId="0" fontId="30" fillId="4" borderId="28" xfId="0" applyFont="1" applyFill="1" applyBorder="1" applyAlignment="1">
      <alignment horizontal="right" vertical="center" wrapText="1" readingOrder="2"/>
    </xf>
    <xf numFmtId="164" fontId="0" fillId="0" borderId="0" xfId="0" applyNumberFormat="1"/>
    <xf numFmtId="164" fontId="30" fillId="4" borderId="15" xfId="11" applyNumberFormat="1" applyFont="1" applyFill="1" applyBorder="1" applyAlignment="1">
      <alignment horizontal="center" vertical="center" wrapText="1" readingOrder="2"/>
    </xf>
    <xf numFmtId="0" fontId="30" fillId="4" borderId="3" xfId="0" applyFont="1" applyFill="1" applyBorder="1" applyAlignment="1">
      <alignment horizontal="right" vertical="center" wrapText="1" readingOrder="2"/>
    </xf>
    <xf numFmtId="0" fontId="30" fillId="4" borderId="29" xfId="0" applyFont="1" applyFill="1" applyBorder="1" applyAlignment="1">
      <alignment horizontal="center" vertical="center" wrapText="1" readingOrder="2"/>
    </xf>
    <xf numFmtId="0" fontId="30" fillId="4" borderId="4" xfId="0" applyFont="1" applyFill="1" applyBorder="1" applyAlignment="1">
      <alignment horizontal="center" vertical="center" wrapText="1" readingOrder="2"/>
    </xf>
    <xf numFmtId="167" fontId="30" fillId="4" borderId="5" xfId="0" applyNumberFormat="1" applyFont="1" applyFill="1" applyBorder="1" applyAlignment="1">
      <alignment horizontal="center" vertical="center" wrapText="1" readingOrder="2"/>
    </xf>
    <xf numFmtId="0" fontId="30" fillId="4" borderId="5" xfId="0" applyFont="1" applyFill="1" applyBorder="1" applyAlignment="1">
      <alignment horizontal="center" vertical="center" wrapText="1" readingOrder="2"/>
    </xf>
    <xf numFmtId="164" fontId="30" fillId="4" borderId="30" xfId="0" applyNumberFormat="1" applyFont="1" applyFill="1" applyBorder="1" applyAlignment="1">
      <alignment horizontal="center" vertical="center" wrapText="1"/>
    </xf>
    <xf numFmtId="0" fontId="30" fillId="4" borderId="31" xfId="0" applyFont="1" applyFill="1" applyBorder="1" applyAlignment="1">
      <alignment horizontal="right" vertical="center" wrapText="1" readingOrder="2"/>
    </xf>
    <xf numFmtId="0" fontId="30" fillId="4" borderId="32" xfId="0" applyFont="1" applyFill="1" applyBorder="1" applyAlignment="1">
      <alignment horizontal="center" vertical="center" wrapText="1" readingOrder="2"/>
    </xf>
    <xf numFmtId="0" fontId="30" fillId="4" borderId="3" xfId="0" applyFont="1" applyFill="1" applyBorder="1" applyAlignment="1">
      <alignment horizontal="center" vertical="center" wrapText="1" readingOrder="2"/>
    </xf>
    <xf numFmtId="10" fontId="30" fillId="4" borderId="14" xfId="0" applyNumberFormat="1" applyFont="1" applyFill="1" applyBorder="1" applyAlignment="1">
      <alignment horizontal="center" vertical="center" wrapText="1" readingOrder="2"/>
    </xf>
    <xf numFmtId="0" fontId="34" fillId="0" borderId="0" xfId="0" applyFont="1" applyAlignment="1">
      <alignment vertical="center"/>
    </xf>
    <xf numFmtId="0" fontId="34" fillId="0" borderId="0" xfId="0" applyFont="1" applyAlignment="1">
      <alignment vertical="center" readingOrder="2"/>
    </xf>
    <xf numFmtId="10" fontId="34" fillId="0" borderId="0" xfId="0" applyNumberFormat="1" applyFont="1" applyAlignment="1">
      <alignment vertical="center"/>
    </xf>
    <xf numFmtId="9" fontId="34" fillId="0" borderId="0" xfId="11" applyFont="1" applyAlignment="1">
      <alignment vertical="center"/>
    </xf>
    <xf numFmtId="0" fontId="35" fillId="0" borderId="0" xfId="0" applyFont="1" applyAlignment="1">
      <alignment vertical="center" readingOrder="2"/>
    </xf>
    <xf numFmtId="0" fontId="36" fillId="0" borderId="0" xfId="0" applyFont="1" applyAlignment="1">
      <alignment vertical="center" readingOrder="2"/>
    </xf>
    <xf numFmtId="0" fontId="37" fillId="11" borderId="69" xfId="0" applyFont="1" applyFill="1" applyBorder="1" applyAlignment="1">
      <alignment vertical="center" readingOrder="2"/>
    </xf>
    <xf numFmtId="0" fontId="38" fillId="11" borderId="70" xfId="0" applyFont="1" applyFill="1" applyBorder="1" applyAlignment="1">
      <alignment horizontal="center" vertical="center" wrapText="1"/>
    </xf>
    <xf numFmtId="0" fontId="38" fillId="11" borderId="71" xfId="0" applyFont="1" applyFill="1" applyBorder="1" applyAlignment="1">
      <alignment horizontal="center" vertical="center"/>
    </xf>
    <xf numFmtId="0" fontId="38" fillId="11" borderId="72" xfId="0" applyFont="1" applyFill="1" applyBorder="1" applyAlignment="1">
      <alignment horizontal="center" vertical="center"/>
    </xf>
    <xf numFmtId="0" fontId="34" fillId="10" borderId="73" xfId="0" applyFont="1" applyFill="1" applyBorder="1" applyAlignment="1">
      <alignment vertical="center" wrapText="1" readingOrder="2"/>
    </xf>
    <xf numFmtId="10" fontId="34" fillId="10" borderId="74" xfId="11" applyNumberFormat="1" applyFont="1" applyFill="1" applyBorder="1" applyAlignment="1">
      <alignment horizontal="center" vertical="center"/>
    </xf>
    <xf numFmtId="10" fontId="34" fillId="12" borderId="74" xfId="11" applyNumberFormat="1" applyFont="1" applyFill="1" applyBorder="1" applyAlignment="1">
      <alignment horizontal="center" vertical="center"/>
    </xf>
    <xf numFmtId="0" fontId="34" fillId="12" borderId="35" xfId="0" applyFont="1" applyFill="1" applyBorder="1" applyAlignment="1">
      <alignment horizontal="center" vertical="center" readingOrder="2"/>
    </xf>
    <xf numFmtId="10" fontId="34" fillId="12" borderId="35" xfId="0" applyNumberFormat="1" applyFont="1" applyFill="1" applyBorder="1" applyAlignment="1">
      <alignment horizontal="center" vertical="center"/>
    </xf>
    <xf numFmtId="0" fontId="34" fillId="12" borderId="75" xfId="0" applyFont="1" applyFill="1" applyBorder="1" applyAlignment="1">
      <alignment horizontal="center" vertical="center" wrapText="1"/>
    </xf>
    <xf numFmtId="9" fontId="34" fillId="0" borderId="0" xfId="0" applyNumberFormat="1" applyFont="1" applyAlignment="1">
      <alignment vertical="center"/>
    </xf>
    <xf numFmtId="0" fontId="34" fillId="10" borderId="73" xfId="0" applyFont="1" applyFill="1" applyBorder="1" applyAlignment="1">
      <alignment vertical="center" readingOrder="2"/>
    </xf>
    <xf numFmtId="0" fontId="34" fillId="12" borderId="75" xfId="0" applyFont="1" applyFill="1" applyBorder="1" applyAlignment="1">
      <alignment horizontal="center" vertical="center"/>
    </xf>
    <xf numFmtId="0" fontId="36" fillId="10" borderId="73" xfId="0" applyFont="1" applyFill="1" applyBorder="1" applyAlignment="1">
      <alignment vertical="center" readingOrder="2"/>
    </xf>
    <xf numFmtId="10" fontId="36" fillId="10" borderId="74" xfId="11" applyNumberFormat="1" applyFont="1" applyFill="1" applyBorder="1" applyAlignment="1">
      <alignment horizontal="center" vertical="center"/>
    </xf>
    <xf numFmtId="10" fontId="36" fillId="12" borderId="74" xfId="11" applyNumberFormat="1" applyFont="1" applyFill="1" applyBorder="1" applyAlignment="1">
      <alignment horizontal="center" vertical="center"/>
    </xf>
    <xf numFmtId="0" fontId="34" fillId="10" borderId="76" xfId="0" applyFont="1" applyFill="1" applyBorder="1" applyAlignment="1">
      <alignment vertical="center" readingOrder="2"/>
    </xf>
    <xf numFmtId="10" fontId="34" fillId="10" borderId="77" xfId="11" applyNumberFormat="1" applyFont="1" applyFill="1" applyBorder="1" applyAlignment="1">
      <alignment horizontal="center" vertical="center"/>
    </xf>
    <xf numFmtId="10" fontId="34" fillId="12" borderId="77" xfId="11" applyNumberFormat="1" applyFont="1" applyFill="1" applyBorder="1" applyAlignment="1">
      <alignment horizontal="center" vertical="center"/>
    </xf>
    <xf numFmtId="0" fontId="34" fillId="12" borderId="78" xfId="0" applyFont="1" applyFill="1" applyBorder="1" applyAlignment="1">
      <alignment horizontal="center" vertical="center" readingOrder="2"/>
    </xf>
    <xf numFmtId="10" fontId="34" fillId="12" borderId="78" xfId="0" applyNumberFormat="1" applyFont="1" applyFill="1" applyBorder="1" applyAlignment="1">
      <alignment horizontal="center" vertical="center"/>
    </xf>
    <xf numFmtId="0" fontId="34" fillId="12" borderId="79" xfId="0" applyFont="1" applyFill="1" applyBorder="1" applyAlignment="1">
      <alignment horizontal="center" vertical="center"/>
    </xf>
    <xf numFmtId="0" fontId="34" fillId="10" borderId="33" xfId="0" applyFont="1" applyFill="1" applyBorder="1" applyAlignment="1">
      <alignment vertical="center" wrapText="1" readingOrder="2"/>
    </xf>
    <xf numFmtId="10" fontId="34" fillId="10" borderId="33" xfId="11" applyNumberFormat="1" applyFont="1" applyFill="1" applyBorder="1" applyAlignment="1">
      <alignment horizontal="center" vertical="center"/>
    </xf>
    <xf numFmtId="0" fontId="34" fillId="10" borderId="33" xfId="0" applyFont="1" applyFill="1" applyBorder="1" applyAlignment="1">
      <alignment horizontal="center" vertical="center" readingOrder="2"/>
    </xf>
    <xf numFmtId="10" fontId="34" fillId="10" borderId="33" xfId="0" applyNumberFormat="1" applyFont="1" applyFill="1" applyBorder="1" applyAlignment="1">
      <alignment horizontal="center" vertical="center"/>
    </xf>
    <xf numFmtId="0" fontId="34" fillId="10" borderId="33" xfId="0" applyFont="1" applyFill="1" applyBorder="1" applyAlignment="1">
      <alignment horizontal="center" vertical="center"/>
    </xf>
    <xf numFmtId="10" fontId="34" fillId="0" borderId="0" xfId="11" applyNumberFormat="1" applyFont="1" applyAlignment="1">
      <alignment vertical="center"/>
    </xf>
    <xf numFmtId="10" fontId="30" fillId="4" borderId="11" xfId="0" applyNumberFormat="1" applyFont="1" applyFill="1" applyBorder="1" applyAlignment="1">
      <alignment horizontal="center" vertical="center" wrapText="1"/>
    </xf>
    <xf numFmtId="10" fontId="31" fillId="4" borderId="11" xfId="0" applyNumberFormat="1" applyFont="1" applyFill="1" applyBorder="1" applyAlignment="1">
      <alignment horizontal="center" vertical="center" wrapText="1"/>
    </xf>
    <xf numFmtId="10" fontId="30" fillId="4" borderId="22" xfId="0" applyNumberFormat="1" applyFont="1" applyFill="1" applyBorder="1" applyAlignment="1">
      <alignment horizontal="center" vertical="center" wrapText="1"/>
    </xf>
    <xf numFmtId="10" fontId="30" fillId="4" borderId="30" xfId="0" applyNumberFormat="1" applyFont="1" applyFill="1" applyBorder="1" applyAlignment="1">
      <alignment horizontal="center" vertical="center" wrapText="1"/>
    </xf>
    <xf numFmtId="0" fontId="38" fillId="11" borderId="71" xfId="0" applyFont="1" applyFill="1" applyBorder="1" applyAlignment="1">
      <alignment horizontal="center" vertical="center" wrapText="1"/>
    </xf>
    <xf numFmtId="0" fontId="31" fillId="4" borderId="0" xfId="0" applyFont="1" applyFill="1" applyBorder="1" applyAlignment="1">
      <alignment horizontal="right" vertical="center" wrapText="1" readingOrder="2"/>
    </xf>
    <xf numFmtId="10" fontId="32" fillId="4" borderId="0" xfId="0" applyNumberFormat="1" applyFont="1" applyFill="1" applyBorder="1" applyAlignment="1">
      <alignment horizontal="center" vertical="center" wrapText="1" readingOrder="2"/>
    </xf>
    <xf numFmtId="167" fontId="32" fillId="4" borderId="0" xfId="0" applyNumberFormat="1" applyFont="1" applyFill="1" applyBorder="1" applyAlignment="1">
      <alignment horizontal="center" vertical="center" wrapText="1" readingOrder="2"/>
    </xf>
    <xf numFmtId="164" fontId="30" fillId="4" borderId="80" xfId="0" applyNumberFormat="1" applyFont="1" applyFill="1" applyBorder="1" applyAlignment="1">
      <alignment horizontal="center" vertical="center" wrapText="1"/>
    </xf>
    <xf numFmtId="167" fontId="30" fillId="4" borderId="81" xfId="0" applyNumberFormat="1" applyFont="1" applyFill="1" applyBorder="1" applyAlignment="1">
      <alignment horizontal="right" vertical="center" wrapText="1" readingOrder="2"/>
    </xf>
    <xf numFmtId="0" fontId="31" fillId="4" borderId="1" xfId="0" applyFont="1" applyFill="1" applyBorder="1" applyAlignment="1">
      <alignment horizontal="right" vertical="center" wrapText="1" readingOrder="2"/>
    </xf>
    <xf numFmtId="167" fontId="30" fillId="4" borderId="82" xfId="0" applyNumberFormat="1" applyFont="1" applyFill="1" applyBorder="1" applyAlignment="1">
      <alignment horizontal="right" vertical="center" wrapText="1" readingOrder="2"/>
    </xf>
    <xf numFmtId="10" fontId="30" fillId="4" borderId="80" xfId="0" applyNumberFormat="1" applyFont="1" applyFill="1" applyBorder="1" applyAlignment="1">
      <alignment horizontal="center" vertical="center" wrapText="1"/>
    </xf>
    <xf numFmtId="164" fontId="30" fillId="4" borderId="0" xfId="0" applyNumberFormat="1" applyFont="1" applyFill="1" applyBorder="1" applyAlignment="1">
      <alignment horizontal="center" vertical="center" wrapText="1"/>
    </xf>
    <xf numFmtId="164" fontId="30" fillId="4" borderId="83" xfId="0" applyNumberFormat="1" applyFont="1" applyFill="1" applyBorder="1" applyAlignment="1">
      <alignment horizontal="center" vertical="center" wrapText="1"/>
    </xf>
    <xf numFmtId="164" fontId="30" fillId="4" borderId="84" xfId="0" applyNumberFormat="1" applyFont="1" applyFill="1" applyBorder="1" applyAlignment="1">
      <alignment horizontal="center" vertical="center" wrapText="1"/>
    </xf>
    <xf numFmtId="10" fontId="30" fillId="4" borderId="84" xfId="0" applyNumberFormat="1" applyFont="1" applyFill="1" applyBorder="1" applyAlignment="1">
      <alignment horizontal="center" vertical="center" wrapText="1"/>
    </xf>
    <xf numFmtId="0" fontId="33" fillId="4" borderId="0" xfId="0" applyFont="1" applyFill="1" applyAlignment="1">
      <alignment horizontal="right" vertical="center" wrapText="1"/>
    </xf>
    <xf numFmtId="0" fontId="38" fillId="11" borderId="16" xfId="0" applyFont="1" applyFill="1" applyBorder="1" applyAlignment="1">
      <alignment horizontal="center" vertical="center"/>
    </xf>
    <xf numFmtId="0" fontId="38" fillId="11" borderId="18" xfId="0" applyFont="1" applyFill="1" applyBorder="1" applyAlignment="1">
      <alignment horizontal="center" vertical="center"/>
    </xf>
    <xf numFmtId="0" fontId="38" fillId="11" borderId="17" xfId="0" applyFont="1" applyFill="1" applyBorder="1" applyAlignment="1">
      <alignment horizontal="center" vertical="center"/>
    </xf>
    <xf numFmtId="0" fontId="34" fillId="10" borderId="10" xfId="0" applyFont="1" applyFill="1" applyBorder="1" applyAlignment="1">
      <alignment horizontal="center" vertical="center" wrapText="1"/>
    </xf>
    <xf numFmtId="0" fontId="34" fillId="10" borderId="0" xfId="0" applyFont="1" applyFill="1" applyAlignment="1">
      <alignment horizontal="center" vertical="center"/>
    </xf>
    <xf numFmtId="0" fontId="34" fillId="10" borderId="6" xfId="0" applyFont="1" applyFill="1" applyBorder="1" applyAlignment="1">
      <alignment horizontal="center" vertical="center"/>
    </xf>
    <xf numFmtId="0" fontId="34" fillId="10" borderId="10" xfId="0" applyFont="1" applyFill="1" applyBorder="1" applyAlignment="1">
      <alignment horizontal="center" vertical="center"/>
    </xf>
    <xf numFmtId="0" fontId="34" fillId="10" borderId="7" xfId="0" applyFont="1" applyFill="1" applyBorder="1" applyAlignment="1">
      <alignment horizontal="center" vertical="center"/>
    </xf>
    <xf numFmtId="0" fontId="34" fillId="10" borderId="8" xfId="0" applyFont="1" applyFill="1" applyBorder="1" applyAlignment="1">
      <alignment horizontal="center" vertical="center"/>
    </xf>
    <xf numFmtId="0" fontId="34" fillId="10" borderId="9" xfId="0" applyFont="1" applyFill="1" applyBorder="1" applyAlignment="1">
      <alignment horizontal="center" vertical="center"/>
    </xf>
    <xf numFmtId="0" fontId="26" fillId="9" borderId="10" xfId="0" applyFont="1" applyFill="1" applyBorder="1" applyAlignment="1">
      <alignment horizontal="center" vertical="center" readingOrder="2"/>
    </xf>
    <xf numFmtId="0" fontId="26" fillId="9" borderId="0" xfId="0" applyFont="1" applyFill="1" applyBorder="1" applyAlignment="1">
      <alignment horizontal="center" vertical="center" readingOrder="2"/>
    </xf>
    <xf numFmtId="167" fontId="26" fillId="9" borderId="0" xfId="0" applyNumberFormat="1" applyFont="1" applyFill="1" applyBorder="1" applyAlignment="1">
      <alignment horizontal="center" vertical="center" readingOrder="2"/>
    </xf>
    <xf numFmtId="167" fontId="26" fillId="9" borderId="6" xfId="0" applyNumberFormat="1" applyFont="1" applyFill="1" applyBorder="1" applyAlignment="1">
      <alignment horizontal="center" vertical="center" readingOrder="2"/>
    </xf>
    <xf numFmtId="0" fontId="30" fillId="4" borderId="85" xfId="0" applyFont="1" applyFill="1" applyBorder="1" applyAlignment="1">
      <alignment horizontal="right" vertical="center" wrapText="1" readingOrder="2"/>
    </xf>
    <xf numFmtId="167" fontId="30" fillId="4" borderId="80" xfId="0" applyNumberFormat="1" applyFont="1" applyFill="1" applyBorder="1" applyAlignment="1">
      <alignment horizontal="center" vertical="center" wrapText="1"/>
    </xf>
    <xf numFmtId="0" fontId="30" fillId="4" borderId="14" xfId="0" applyFont="1" applyFill="1" applyBorder="1" applyAlignment="1">
      <alignment horizontal="right" vertical="center" wrapText="1" readingOrder="2"/>
    </xf>
    <xf numFmtId="164" fontId="30" fillId="4" borderId="86" xfId="0" applyNumberFormat="1" applyFont="1" applyFill="1" applyBorder="1" applyAlignment="1">
      <alignment horizontal="center" vertical="center" wrapText="1"/>
    </xf>
    <xf numFmtId="164" fontId="30" fillId="4" borderId="9" xfId="0" applyNumberFormat="1" applyFont="1" applyFill="1" applyBorder="1" applyAlignment="1">
      <alignment horizontal="center" vertical="center" wrapText="1"/>
    </xf>
    <xf numFmtId="167" fontId="30" fillId="4" borderId="26" xfId="0" applyNumberFormat="1" applyFont="1" applyFill="1" applyBorder="1" applyAlignment="1">
      <alignment horizontal="right" vertical="center" wrapText="1" readingOrder="2"/>
    </xf>
    <xf numFmtId="167" fontId="30" fillId="4" borderId="25" xfId="0" applyNumberFormat="1" applyFont="1" applyFill="1" applyBorder="1" applyAlignment="1">
      <alignment horizontal="right" vertical="center" wrapText="1" readingOrder="2"/>
    </xf>
    <xf numFmtId="0" fontId="30" fillId="4" borderId="87" xfId="0" applyFont="1" applyFill="1" applyBorder="1" applyAlignment="1">
      <alignment horizontal="right" vertical="center" wrapText="1" readingOrder="2"/>
    </xf>
    <xf numFmtId="0" fontId="30" fillId="4" borderId="88" xfId="0" applyFont="1" applyFill="1" applyBorder="1" applyAlignment="1">
      <alignment horizontal="right" vertical="center" wrapText="1" readingOrder="2"/>
    </xf>
    <xf numFmtId="0" fontId="30" fillId="4" borderId="88" xfId="0" applyFont="1" applyFill="1" applyBorder="1" applyAlignment="1">
      <alignment vertical="center" wrapText="1" readingOrder="2"/>
    </xf>
    <xf numFmtId="164" fontId="30" fillId="4" borderId="6" xfId="0" applyNumberFormat="1" applyFont="1" applyFill="1" applyBorder="1" applyAlignment="1">
      <alignment horizontal="center" vertical="center" wrapText="1"/>
    </xf>
    <xf numFmtId="0" fontId="30" fillId="4" borderId="89" xfId="0" applyFont="1" applyFill="1" applyBorder="1" applyAlignment="1">
      <alignment horizontal="right" vertical="center" wrapText="1" readingOrder="2"/>
    </xf>
    <xf numFmtId="167" fontId="30" fillId="4" borderId="88" xfId="0" applyNumberFormat="1" applyFont="1" applyFill="1" applyBorder="1" applyAlignment="1">
      <alignment vertical="center" wrapText="1" readingOrder="2"/>
    </xf>
    <xf numFmtId="167" fontId="30" fillId="4" borderId="87" xfId="0" applyNumberFormat="1" applyFont="1" applyFill="1" applyBorder="1" applyAlignment="1">
      <alignment horizontal="right" vertical="center" wrapText="1" readingOrder="2"/>
    </xf>
    <xf numFmtId="167" fontId="30" fillId="4" borderId="88" xfId="0" applyNumberFormat="1" applyFont="1" applyFill="1" applyBorder="1" applyAlignment="1">
      <alignment horizontal="right" vertical="center" wrapText="1" readingOrder="2"/>
    </xf>
    <xf numFmtId="0" fontId="37" fillId="11" borderId="90" xfId="0" applyFont="1" applyFill="1" applyBorder="1" applyAlignment="1">
      <alignment vertical="center" readingOrder="2"/>
    </xf>
    <xf numFmtId="0" fontId="38" fillId="11" borderId="91" xfId="0" applyFont="1" applyFill="1" applyBorder="1" applyAlignment="1">
      <alignment horizontal="center" vertical="center" wrapText="1"/>
    </xf>
    <xf numFmtId="0" fontId="38" fillId="11" borderId="33" xfId="0" applyFont="1" applyFill="1" applyBorder="1" applyAlignment="1">
      <alignment horizontal="center" vertical="center"/>
    </xf>
    <xf numFmtId="0" fontId="38" fillId="11" borderId="33" xfId="0" applyFont="1" applyFill="1" applyBorder="1" applyAlignment="1">
      <alignment horizontal="center" vertical="center" wrapText="1"/>
    </xf>
    <xf numFmtId="0" fontId="38" fillId="11" borderId="92" xfId="0" applyFont="1" applyFill="1" applyBorder="1" applyAlignment="1">
      <alignment horizontal="center" vertical="center"/>
    </xf>
    <xf numFmtId="0" fontId="34" fillId="10" borderId="93" xfId="0" applyFont="1" applyFill="1" applyBorder="1" applyAlignment="1">
      <alignment vertical="center" readingOrder="2"/>
    </xf>
    <xf numFmtId="10" fontId="34" fillId="10" borderId="94" xfId="11" applyNumberFormat="1" applyFont="1" applyFill="1" applyBorder="1" applyAlignment="1">
      <alignment horizontal="center" vertical="center"/>
    </xf>
    <xf numFmtId="10" fontId="34" fillId="12" borderId="94" xfId="11" applyNumberFormat="1" applyFont="1" applyFill="1" applyBorder="1" applyAlignment="1">
      <alignment horizontal="center" vertical="center"/>
    </xf>
    <xf numFmtId="0" fontId="34" fillId="12" borderId="39" xfId="0" applyFont="1" applyFill="1" applyBorder="1" applyAlignment="1">
      <alignment horizontal="center" vertical="center" readingOrder="2"/>
    </xf>
    <xf numFmtId="10" fontId="34" fillId="12" borderId="39" xfId="0" applyNumberFormat="1" applyFont="1" applyFill="1" applyBorder="1" applyAlignment="1">
      <alignment horizontal="center" vertical="center"/>
    </xf>
    <xf numFmtId="0" fontId="34" fillId="12" borderId="95" xfId="0" applyFont="1" applyFill="1" applyBorder="1" applyAlignment="1">
      <alignment horizontal="center" vertical="center"/>
    </xf>
    <xf numFmtId="167" fontId="38" fillId="11" borderId="33" xfId="0" applyNumberFormat="1" applyFont="1" applyFill="1" applyBorder="1" applyAlignment="1">
      <alignment horizontal="center" vertical="center" wrapText="1"/>
    </xf>
    <xf numFmtId="167" fontId="34" fillId="12" borderId="35" xfId="0" applyNumberFormat="1" applyFont="1" applyFill="1" applyBorder="1" applyAlignment="1">
      <alignment horizontal="center" vertical="center" readingOrder="2"/>
    </xf>
    <xf numFmtId="167" fontId="34" fillId="12" borderId="35" xfId="0" applyNumberFormat="1" applyFont="1" applyFill="1" applyBorder="1" applyAlignment="1">
      <alignment horizontal="center" vertical="center"/>
    </xf>
    <xf numFmtId="167" fontId="34" fillId="12" borderId="75" xfId="0" applyNumberFormat="1" applyFont="1" applyFill="1" applyBorder="1" applyAlignment="1">
      <alignment horizontal="center" vertical="center"/>
    </xf>
    <xf numFmtId="167" fontId="34" fillId="10" borderId="33" xfId="11" applyNumberFormat="1" applyFont="1" applyFill="1" applyBorder="1" applyAlignment="1">
      <alignment horizontal="center" vertical="center"/>
    </xf>
    <xf numFmtId="167" fontId="34" fillId="10" borderId="33" xfId="0" applyNumberFormat="1" applyFont="1" applyFill="1" applyBorder="1" applyAlignment="1">
      <alignment horizontal="center" vertical="center" readingOrder="2"/>
    </xf>
    <xf numFmtId="167" fontId="34" fillId="10" borderId="33" xfId="0" applyNumberFormat="1" applyFont="1" applyFill="1" applyBorder="1" applyAlignment="1">
      <alignment horizontal="center" vertical="center"/>
    </xf>
    <xf numFmtId="167" fontId="34" fillId="0" borderId="0" xfId="0" applyNumberFormat="1" applyFont="1" applyAlignment="1">
      <alignment vertical="center"/>
    </xf>
    <xf numFmtId="167" fontId="34" fillId="0" borderId="0" xfId="0" applyNumberFormat="1" applyFont="1" applyAlignment="1">
      <alignment vertical="center" readingOrder="2"/>
    </xf>
    <xf numFmtId="167" fontId="38" fillId="11" borderId="71" xfId="0" applyNumberFormat="1" applyFont="1" applyFill="1" applyBorder="1" applyAlignment="1">
      <alignment horizontal="center" vertical="center" wrapText="1"/>
    </xf>
    <xf numFmtId="167" fontId="34" fillId="12" borderId="75" xfId="0" applyNumberFormat="1" applyFont="1" applyFill="1" applyBorder="1" applyAlignment="1">
      <alignment horizontal="center" vertical="center" wrapText="1"/>
    </xf>
    <xf numFmtId="167" fontId="34" fillId="12" borderId="78" xfId="0" applyNumberFormat="1" applyFont="1" applyFill="1" applyBorder="1" applyAlignment="1">
      <alignment horizontal="center" vertical="center"/>
    </xf>
    <xf numFmtId="167" fontId="34" fillId="12" borderId="79" xfId="0" applyNumberFormat="1" applyFont="1" applyFill="1" applyBorder="1" applyAlignment="1">
      <alignment horizontal="center" vertical="center"/>
    </xf>
    <xf numFmtId="167" fontId="34" fillId="12" borderId="74" xfId="11" applyNumberFormat="1" applyFont="1" applyFill="1" applyBorder="1" applyAlignment="1">
      <alignment horizontal="center" vertical="center"/>
    </xf>
    <xf numFmtId="167" fontId="34" fillId="12" borderId="77" xfId="11" applyNumberFormat="1" applyFont="1" applyFill="1" applyBorder="1" applyAlignment="1">
      <alignment horizontal="center" vertical="center"/>
    </xf>
  </cellXfs>
  <cellStyles count="18">
    <cellStyle name="Normal" xfId="0" builtinId="0"/>
    <cellStyle name="Normal 2" xfId="1" xr:uid="{00000000-0005-0000-0000-000001000000}"/>
    <cellStyle name="Normal 212" xfId="2" xr:uid="{00000000-0005-0000-0000-000002000000}"/>
    <cellStyle name="Normal 4" xfId="3" xr:uid="{00000000-0005-0000-0000-000003000000}"/>
    <cellStyle name="Normal 5 2" xfId="4" xr:uid="{00000000-0005-0000-0000-000004000000}"/>
    <cellStyle name="Normal 5 2 2" xfId="5" xr:uid="{00000000-0005-0000-0000-000005000000}"/>
    <cellStyle name="Normal 5 2 2 2" xfId="6" xr:uid="{00000000-0005-0000-0000-000006000000}"/>
    <cellStyle name="Normal 6" xfId="7" xr:uid="{00000000-0005-0000-0000-000007000000}"/>
    <cellStyle name="Normal 6 2" xfId="8" xr:uid="{00000000-0005-0000-0000-000008000000}"/>
    <cellStyle name="Normal_גיליון3" xfId="9" xr:uid="{00000000-0005-0000-0000-000009000000}"/>
    <cellStyle name="Normal_מגדגל גמל" xfId="10" xr:uid="{00000000-0005-0000-0000-00000A000000}"/>
    <cellStyle name="Percent" xfId="11" builtinId="5"/>
    <cellStyle name="Percent 2" xfId="12" xr:uid="{00000000-0005-0000-0000-00000C000000}"/>
    <cellStyle name="Percent 2 3" xfId="13" xr:uid="{00000000-0005-0000-0000-00000D000000}"/>
    <cellStyle name="Percent 2 3 2" xfId="14" xr:uid="{00000000-0005-0000-0000-00000E000000}"/>
    <cellStyle name="Percent 3" xfId="15" xr:uid="{00000000-0005-0000-0000-00000F000000}"/>
    <cellStyle name="Percent 3 2" xfId="16" xr:uid="{00000000-0005-0000-0000-000010000000}"/>
    <cellStyle name="Percent 5" xfId="17" xr:uid="{00000000-0005-0000-0000-000011000000}"/>
  </cellStyles>
  <dxfs count="67">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style="medium">
          <color indexed="64"/>
        </left>
        <right style="medium">
          <color indexed="64"/>
        </right>
        <top style="thin">
          <color theme="0"/>
        </top>
        <bottom style="thin">
          <color theme="0"/>
        </bottom>
        <vertical/>
        <horizontal/>
      </border>
    </dxf>
    <dxf>
      <border outline="0">
        <bottom style="thin">
          <color theme="0"/>
        </bottom>
      </border>
    </dxf>
    <dxf>
      <border outline="0">
        <top style="medium">
          <color indexed="64"/>
        </top>
        <bottom style="medium">
          <color indexed="64"/>
        </bottom>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style="dashed">
          <color indexed="64"/>
        </left>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dashed">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style="medium">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border outline="0">
        <top style="medium">
          <color indexed="64"/>
        </top>
        <bottom style="medium">
          <color indexed="64"/>
        </bottom>
      </border>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border diagonalUp="0" diagonalDown="0">
        <left style="thin">
          <color theme="0"/>
        </left>
        <right style="thin">
          <color theme="0"/>
        </right>
        <top style="thick">
          <color theme="0"/>
        </top>
        <bottom style="thick">
          <color theme="0"/>
        </bottom>
      </border>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rgb="FFFF0000"/>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2377440</xdr:colOff>
      <xdr:row>1</xdr:row>
      <xdr:rowOff>76200</xdr:rowOff>
    </xdr:from>
    <xdr:to>
      <xdr:col>1</xdr:col>
      <xdr:colOff>2758440</xdr:colOff>
      <xdr:row>2</xdr:row>
      <xdr:rowOff>121920</xdr:rowOff>
    </xdr:to>
    <xdr:pic>
      <xdr:nvPicPr>
        <xdr:cNvPr id="1143" name="תמונה 1" descr="לוגו נגישות">
          <a:extLst>
            <a:ext uri="{FF2B5EF4-FFF2-40B4-BE49-F238E27FC236}">
              <a16:creationId xmlns:a16="http://schemas.microsoft.com/office/drawing/2014/main" id="{F79CEC12-F24B-AAB5-8094-7C7C6B8B4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553120" y="297180"/>
          <a:ext cx="38100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701040</xdr:colOff>
      <xdr:row>0</xdr:row>
      <xdr:rowOff>137160</xdr:rowOff>
    </xdr:from>
    <xdr:to>
      <xdr:col>5</xdr:col>
      <xdr:colOff>1082040</xdr:colOff>
      <xdr:row>1</xdr:row>
      <xdr:rowOff>114300</xdr:rowOff>
    </xdr:to>
    <xdr:pic>
      <xdr:nvPicPr>
        <xdr:cNvPr id="5142" name="תמונה 1" descr="לוגו נגישות">
          <a:extLst>
            <a:ext uri="{FF2B5EF4-FFF2-40B4-BE49-F238E27FC236}">
              <a16:creationId xmlns:a16="http://schemas.microsoft.com/office/drawing/2014/main" id="{1044E036-F532-8790-7A28-58AE9119F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30420" y="13716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1059180</xdr:colOff>
      <xdr:row>0</xdr:row>
      <xdr:rowOff>22860</xdr:rowOff>
    </xdr:from>
    <xdr:to>
      <xdr:col>7</xdr:col>
      <xdr:colOff>175260</xdr:colOff>
      <xdr:row>0</xdr:row>
      <xdr:rowOff>350520</xdr:rowOff>
    </xdr:to>
    <xdr:pic>
      <xdr:nvPicPr>
        <xdr:cNvPr id="3094" name="תמונה 1" descr="לוגו נגישות">
          <a:extLst>
            <a:ext uri="{FF2B5EF4-FFF2-40B4-BE49-F238E27FC236}">
              <a16:creationId xmlns:a16="http://schemas.microsoft.com/office/drawing/2014/main" id="{8CCD900B-C16C-D4B7-2349-CCCF911F6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09542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15240</xdr:colOff>
      <xdr:row>1</xdr:row>
      <xdr:rowOff>121920</xdr:rowOff>
    </xdr:from>
    <xdr:to>
      <xdr:col>35</xdr:col>
      <xdr:colOff>251460</xdr:colOff>
      <xdr:row>4</xdr:row>
      <xdr:rowOff>167640</xdr:rowOff>
    </xdr:to>
    <xdr:pic>
      <xdr:nvPicPr>
        <xdr:cNvPr id="2180" name="תמונה 5" descr="לוגו נגישות">
          <a:extLst>
            <a:ext uri="{FF2B5EF4-FFF2-40B4-BE49-F238E27FC236}">
              <a16:creationId xmlns:a16="http://schemas.microsoft.com/office/drawing/2014/main" id="{DD737509-6085-A95F-4BA1-442C050AF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42300" y="342900"/>
          <a:ext cx="2918460" cy="982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617220</xdr:colOff>
      <xdr:row>2</xdr:row>
      <xdr:rowOff>76200</xdr:rowOff>
    </xdr:from>
    <xdr:to>
      <xdr:col>16</xdr:col>
      <xdr:colOff>297180</xdr:colOff>
      <xdr:row>4</xdr:row>
      <xdr:rowOff>106680</xdr:rowOff>
    </xdr:to>
    <xdr:pic>
      <xdr:nvPicPr>
        <xdr:cNvPr id="2181" name="תמונה 3" descr="לוגו נגישות">
          <a:extLst>
            <a:ext uri="{FF2B5EF4-FFF2-40B4-BE49-F238E27FC236}">
              <a16:creationId xmlns:a16="http://schemas.microsoft.com/office/drawing/2014/main" id="{059AEFDF-BAB3-FFC9-BF10-8BA6249F207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490660" y="655320"/>
          <a:ext cx="3124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2225040</xdr:colOff>
      <xdr:row>1</xdr:row>
      <xdr:rowOff>114300</xdr:rowOff>
    </xdr:from>
    <xdr:to>
      <xdr:col>1</xdr:col>
      <xdr:colOff>2606040</xdr:colOff>
      <xdr:row>2</xdr:row>
      <xdr:rowOff>83820</xdr:rowOff>
    </xdr:to>
    <xdr:pic>
      <xdr:nvPicPr>
        <xdr:cNvPr id="2182" name="תמונה 1" descr="לוגו נגישות">
          <a:extLst>
            <a:ext uri="{FF2B5EF4-FFF2-40B4-BE49-F238E27FC236}">
              <a16:creationId xmlns:a16="http://schemas.microsoft.com/office/drawing/2014/main" id="{D02DB72A-D8A5-A160-BF43-FE1485D0F2A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4101760" y="33528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647700</xdr:colOff>
      <xdr:row>0</xdr:row>
      <xdr:rowOff>228600</xdr:rowOff>
    </xdr:from>
    <xdr:to>
      <xdr:col>5</xdr:col>
      <xdr:colOff>1028700</xdr:colOff>
      <xdr:row>1</xdr:row>
      <xdr:rowOff>99060</xdr:rowOff>
    </xdr:to>
    <xdr:pic>
      <xdr:nvPicPr>
        <xdr:cNvPr id="6166" name="תמונה 1" descr="לוגו נגישות">
          <a:extLst>
            <a:ext uri="{FF2B5EF4-FFF2-40B4-BE49-F238E27FC236}">
              <a16:creationId xmlns:a16="http://schemas.microsoft.com/office/drawing/2014/main" id="{386BE0E2-1EFB-F0DA-A3DA-7F2ACF85E4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09340" y="228600"/>
          <a:ext cx="38100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14</xdr:col>
      <xdr:colOff>266700</xdr:colOff>
      <xdr:row>0</xdr:row>
      <xdr:rowOff>144780</xdr:rowOff>
    </xdr:from>
    <xdr:to>
      <xdr:col>18</xdr:col>
      <xdr:colOff>502920</xdr:colOff>
      <xdr:row>2</xdr:row>
      <xdr:rowOff>137160</xdr:rowOff>
    </xdr:to>
    <xdr:pic>
      <xdr:nvPicPr>
        <xdr:cNvPr id="4177" name="תמונה 5" descr="לוגו נגישות">
          <a:extLst>
            <a:ext uri="{FF2B5EF4-FFF2-40B4-BE49-F238E27FC236}">
              <a16:creationId xmlns:a16="http://schemas.microsoft.com/office/drawing/2014/main" id="{E5BCB1A8-7107-EC9E-7E10-E5546303A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090360" y="144780"/>
          <a:ext cx="291846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1059180</xdr:colOff>
      <xdr:row>0</xdr:row>
      <xdr:rowOff>22860</xdr:rowOff>
    </xdr:from>
    <xdr:to>
      <xdr:col>7</xdr:col>
      <xdr:colOff>30480</xdr:colOff>
      <xdr:row>0</xdr:row>
      <xdr:rowOff>350520</xdr:rowOff>
    </xdr:to>
    <xdr:pic>
      <xdr:nvPicPr>
        <xdr:cNvPr id="4178" name="תמונה 1" descr="לוגו נגישות">
          <a:extLst>
            <a:ext uri="{FF2B5EF4-FFF2-40B4-BE49-F238E27FC236}">
              <a16:creationId xmlns:a16="http://schemas.microsoft.com/office/drawing/2014/main" id="{299BE45E-992F-B74A-3557-FCB08615F0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41724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4E6C665-34B8-4568-937A-C95A7B4C330B}" name="TitleRegion1.b6.j47.1" displayName="TitleRegion1.b6.j47.1" ref="B6:J47" totalsRowShown="0" headerRowDxfId="46" dataDxfId="47" tableBorderDxfId="57">
  <autoFilter ref="B6:J47" xr:uid="{F007B8A3-5F09-4FFE-AEB8-B5A07B030D8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4188501-028F-4FCF-9C51-C64EFBB42987}" name="מור פנסיה מקיפה לבני 50 ומטה" dataDxfId="56"/>
    <tableColumn id="2" xr3:uid="{E933C6E9-FE3E-48ED-AF16-6428105DC1B3}" name="עמודה1" dataDxfId="55"/>
    <tableColumn id="3" xr3:uid="{0AA612D2-E6C7-402A-BF77-A23DD62A4061}" name="עמודה2" dataDxfId="54"/>
    <tableColumn id="4" xr3:uid="{319D76F7-CDB9-4F1A-83C1-E81DA213CD02}" name="עמודה3" dataDxfId="53"/>
    <tableColumn id="5" xr3:uid="{CD9D2376-08B2-4EED-9070-CB1D6BDC775B}" name="עמודה4" dataDxfId="52"/>
    <tableColumn id="6" xr3:uid="{E883E128-E00C-43EF-A4EA-58179A2E9717}" name="עמודה5" dataDxfId="51"/>
    <tableColumn id="7" xr3:uid="{4AA9927B-7A25-4284-82EC-757270D6D449}" name="עמודה6" dataDxfId="50">
      <calculatedColumnFormula>+F7-G7</calculatedColumnFormula>
    </tableColumn>
    <tableColumn id="8" xr3:uid="{44A0943C-2680-4BEF-B7DD-E8B28C807C32}" name="עמודה7" dataDxfId="49">
      <calculatedColumnFormula>+F7+G7</calculatedColumnFormula>
    </tableColumn>
    <tableColumn id="9" xr3:uid="{0F631D0F-5B52-486D-9325-716124488B80}" name="עמודה8" dataDxfId="48"/>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itleRegion1.b2.f22.1" displayName="TitleRegion1.b2.f22.1" ref="B2:F22" totalsRowShown="0" headerRowDxfId="66" headerRowCellStyle="Normal 5 2 2 2">
  <autoFilter ref="B2:F22" xr:uid="{00000000-0009-0000-0100-000002000000}">
    <filterColumn colId="0" hiddenButton="1"/>
    <filterColumn colId="1" hiddenButton="1"/>
    <filterColumn colId="2" hiddenButton="1"/>
    <filterColumn colId="3" hiddenButton="1"/>
    <filterColumn colId="4" hiddenButton="1"/>
  </autoFilter>
  <tableColumns count="5">
    <tableColumn id="1" xr3:uid="{00000000-0010-0000-0100-000001000000}" name="עמודה1" dataDxfId="65" dataCellStyle="Normal 5 2 2 2"/>
    <tableColumn id="2" xr3:uid="{00000000-0010-0000-0100-000002000000}" name="מסלולים מתמחים - פנסיה מקיפה" dataDxfId="64" dataCellStyle="Normal 5 2 2 2"/>
    <tableColumn id="3" xr3:uid="{00000000-0010-0000-0100-000003000000}" name="עמודה2" dataDxfId="63" dataCellStyle="Normal 5 2 2 2"/>
    <tableColumn id="4" xr3:uid="{00000000-0010-0000-0100-000004000000}" name="עמודה3" dataDxfId="62" dataCellStyle="Normal 5 2 2 2"/>
    <tableColumn id="5" xr3:uid="{00000000-0010-0000-0100-000005000000}" name="עמודה4" dataDxfId="61" dataCellStyle="Normal 5 2"/>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9E58E86-EFE1-4CC1-A267-7AFA2BC4F1EF}" name="TitleRegion1.b2.k13.1" displayName="TitleRegion1.b2.k13.1" ref="B2:K13" totalsRowShown="0" headerRowDxfId="33" dataDxfId="34" tableBorderDxfId="45">
  <autoFilter ref="B2:K13" xr:uid="{F8C1655E-FE16-4946-9B99-4CB15D38270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85B298D-6E6D-4BFA-9753-4C2582E59BE5}" name="מור פנסיה מקיפה פנסיונרים " dataDxfId="44"/>
    <tableColumn id="2" xr3:uid="{4ABE9000-F611-46C0-A2FC-E36CBEA4F417}" name="עמודה1" dataDxfId="43"/>
    <tableColumn id="3" xr3:uid="{7D1E6F45-E620-43F8-A649-531FA4CAC5C7}" name="עמודה2" dataDxfId="42"/>
    <tableColumn id="4" xr3:uid="{61C9D5A5-73F5-49F8-89A4-C2F627C2A912}" name="עמודה3" dataDxfId="41"/>
    <tableColumn id="5" xr3:uid="{2338CB79-7EA1-4AD8-955E-6EF007521BF4}" name="עמודה4" dataDxfId="40"/>
    <tableColumn id="6" xr3:uid="{885E8D48-E5C9-4C3F-9EB7-1847E185F430}" name="עמודה5" dataDxfId="39"/>
    <tableColumn id="7" xr3:uid="{FBF2564D-57D5-4BC7-B2D4-A65E4DFAB556}" name="עמודה6" dataDxfId="38"/>
    <tableColumn id="8" xr3:uid="{5419C976-2282-4E83-8388-7295A9E7EF97}" name="עמודה7" dataDxfId="37"/>
    <tableColumn id="9" xr3:uid="{ABEF0445-AD08-4179-838B-411F44E2A8D0}" name="עמודה8" dataDxfId="36"/>
    <tableColumn id="10" xr3:uid="{E735FD38-1C43-4F01-B102-5A26377458AF}" name="ריק במקור" dataDxfId="35"/>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FB81D5C-ED02-418A-B40F-57ED2C95EEB3}" name="TitleRegion1.b6.j46.1" displayName="TitleRegion1.b6.j46.1" ref="B6:J46" totalsRowShown="0" headerRowDxfId="22" dataDxfId="23" tableBorderDxfId="32">
  <autoFilter ref="B6:J46" xr:uid="{FBDF6505-0380-4E16-969E-602C03212C5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AD1928B-3B46-49D8-AC0E-A4C311864D6F}" name="מור פנסיה משלימה לבני 50 ומטה" dataDxfId="31"/>
    <tableColumn id="2" xr3:uid="{BF6ED573-1719-4F03-B105-FB4935F1146E}" name="עמודה1" dataDxfId="30"/>
    <tableColumn id="3" xr3:uid="{73289DD8-6B7D-42B7-9AF2-23658F793BD2}" name="עמודה2" dataDxfId="29"/>
    <tableColumn id="4" xr3:uid="{F333BEA6-2D10-46A6-9FF5-74B97185B8A8}" name="עמודה3" dataDxfId="28"/>
    <tableColumn id="5" xr3:uid="{A088D5FB-D899-4B64-AE3D-6FA50A61506A}" name="עמודה4" dataDxfId="27"/>
    <tableColumn id="6" xr3:uid="{839542D6-3DB8-419A-9079-F3B42A9FE5E3}" name="עמודה5" dataDxfId="26"/>
    <tableColumn id="7" xr3:uid="{DB2AFE98-33FB-447B-B295-3C45D7D21517}" name="עמודה6" dataDxfId="25"/>
    <tableColumn id="8" xr3:uid="{A659C7DB-5817-465F-B566-586F6533E8C8}" name="עמודה7" dataDxfId="24"/>
    <tableColumn id="9" xr3:uid="{B56B87D5-8A6C-4C1A-8D20-8CA18EDFBD80}" name="עמודה8"/>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itleRegion1.b2.f22.1" displayName="TitleRegion1.b2.f22.1_1" ref="B2:F22" totalsRowShown="0" headerRowDxfId="60" headerRowCellStyle="Normal 5 2 2 2">
  <autoFilter ref="B2:F22" xr:uid="{00000000-0009-0000-0100-000005000000}">
    <filterColumn colId="0" hiddenButton="1"/>
    <filterColumn colId="1" hiddenButton="1"/>
    <filterColumn colId="2" hiddenButton="1"/>
    <filterColumn colId="3" hiddenButton="1"/>
    <filterColumn colId="4" hiddenButton="1"/>
  </autoFilter>
  <tableColumns count="5">
    <tableColumn id="1" xr3:uid="{00000000-0010-0000-0400-000001000000}" name="עמודה1"/>
    <tableColumn id="2" xr3:uid="{00000000-0010-0000-0400-000002000000}" name="מסלולים מתמחים - פנסיה משלימה" dataDxfId="59" dataCellStyle="Normal 5 2 2 2"/>
    <tableColumn id="3" xr3:uid="{00000000-0010-0000-0400-000003000000}" name="עמודה2"/>
    <tableColumn id="4" xr3:uid="{00000000-0010-0000-0400-000004000000}" name="עמודה3"/>
    <tableColumn id="5" xr3:uid="{00000000-0010-0000-0400-000005000000}" name="עמודה4" dataDxfId="58" dataCellStyle="Normal 5 2"/>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94F7A57-F85F-4B82-B5A2-2DA0871ADCA6}" name="TitleRegion1.b2.k12.1" displayName="TitleRegion1.b2.k12.1" ref="B2:K12" totalsRowShown="0" headerRowDxfId="9" dataDxfId="10" tableBorderDxfId="21">
  <autoFilter ref="B2:K12" xr:uid="{9825F9B3-D7AC-44E8-B476-9134A980C3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D7A5527-E747-493B-AF60-21A7DDF6EB70}" name="מור פנסיה משלימה פנסיונרים " dataDxfId="20"/>
    <tableColumn id="2" xr3:uid="{7B38AD55-6C6E-4AD5-AFAF-A5E1D8F52CC3}" name="עמודה1" dataDxfId="19"/>
    <tableColumn id="3" xr3:uid="{7EA66CFF-4C0C-4F4B-954B-8952C8E9A55D}" name="עמודה2" dataDxfId="18"/>
    <tableColumn id="4" xr3:uid="{37CB43F5-B84F-420C-9459-F3118E34303F}" name="עמודה3" dataDxfId="17"/>
    <tableColumn id="5" xr3:uid="{D7B4C97C-17A6-495D-B218-5D9CE36409B1}" name="עמודה4" dataDxfId="16"/>
    <tableColumn id="6" xr3:uid="{C2CB5E5E-E90D-4B87-AD08-510F34BF46BA}" name="עמודה5" dataDxfId="15"/>
    <tableColumn id="7" xr3:uid="{62E2353C-1E01-4FC0-A07E-C687CBEB80B8}" name="עמודה6" dataDxfId="14"/>
    <tableColumn id="8" xr3:uid="{0CF5A329-CD01-4DA4-A4F5-9B03573A2D33}" name="עמודה7" dataDxfId="13">
      <calculatedColumnFormula>G3-H3</calculatedColumnFormula>
    </tableColumn>
    <tableColumn id="9" xr3:uid="{872F9787-A668-4D4E-BDC4-60002F0CE35D}" name="עמודה8" dataDxfId="12">
      <calculatedColumnFormula>G3+H3</calculatedColumnFormula>
    </tableColumn>
    <tableColumn id="10" xr3:uid="{1F9BC237-2B60-48CC-BE17-9E9E15F7CC68}" name="ריק במקור" dataDxfId="11"/>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2E7A710-9B5A-425B-B242-DC9A01186197}" name="TitleRegion1.b5.h204.1" displayName="TitleRegion1.b5.h204.1" ref="B5:H204" totalsRowShown="0" headerRowBorderDxfId="7" tableBorderDxfId="8">
  <autoFilter ref="B5:H204" xr:uid="{53655524-8897-416F-AA5A-0784B44B863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4CA46E8-35C0-4761-960C-82940907E1EA}" name="אפיק השקעה" dataDxfId="6"/>
    <tableColumn id="2" xr3:uid="{2E671365-C15D-4C32-B0A9-C104A14D7A5A}" name="שיעור החשיפה ליום 31.12.23" dataDxfId="5" dataCellStyle="Percent"/>
    <tableColumn id="3" xr3:uid="{5DB3D213-5AAB-4DCB-8DD6-3B3D08D181AE}" name="_x0009_שיעור חשיפה צפוי לשנת 2024" dataDxfId="4" dataCellStyle="Percent"/>
    <tableColumn id="4" xr3:uid="{2F61C726-850C-418E-AB90-AD56C24806CF}" name="_x0009_טווח סטייה" dataDxfId="3"/>
    <tableColumn id="5" xr3:uid="{CFAFC8B8-8D8E-4039-9252-D5E4C0D60D55}" name="_x0009_גבולות שיעור החשיפה הצפויה" dataDxfId="2"/>
    <tableColumn id="6" xr3:uid="{B63749F3-B9B3-400A-ABD6-8DFBA5BFD5FB}" name="ריק במקור" dataDxfId="1"/>
    <tableColumn id="7" xr3:uid="{C3628051-B75A-40F1-BBBC-A446798750A1}" name="_x0009_מדד ייחוס" dataDxfId="0"/>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10004"/>
  <sheetViews>
    <sheetView showGridLines="0" rightToLeft="1" tabSelected="1" zoomScale="70" zoomScaleNormal="70" zoomScaleSheetLayoutView="100" workbookViewId="0">
      <selection activeCell="B7" sqref="B7:J47"/>
    </sheetView>
  </sheetViews>
  <sheetFormatPr defaultRowHeight="14.25" x14ac:dyDescent="0.2"/>
  <cols>
    <col min="1" max="1" width="10.75" bestFit="1" customWidth="1"/>
    <col min="2" max="2" width="38.125" customWidth="1"/>
    <col min="3" max="4" width="12.125" hidden="1" customWidth="1"/>
    <col min="5" max="6" width="14.875" customWidth="1"/>
    <col min="7" max="9" width="17.625" customWidth="1"/>
    <col min="10" max="10" width="29" customWidth="1"/>
  </cols>
  <sheetData>
    <row r="1" spans="1:10" ht="18" x14ac:dyDescent="0.2">
      <c r="D1" s="99"/>
      <c r="E1" s="92"/>
      <c r="F1" s="92"/>
      <c r="G1" s="92"/>
      <c r="H1" s="92"/>
    </row>
    <row r="2" spans="1:10" ht="21.75" customHeight="1" x14ac:dyDescent="0.2">
      <c r="A2" s="301" t="s">
        <v>169</v>
      </c>
      <c r="B2" s="301"/>
      <c r="C2" s="301"/>
      <c r="D2" s="301"/>
      <c r="E2" s="301"/>
      <c r="F2" s="301"/>
      <c r="G2" s="301"/>
      <c r="H2" s="301"/>
    </row>
    <row r="3" spans="1:10" ht="21.75" customHeight="1" x14ac:dyDescent="0.2">
      <c r="A3" s="301"/>
      <c r="B3" s="301"/>
      <c r="C3" s="301"/>
      <c r="D3" s="301"/>
      <c r="E3" s="301"/>
      <c r="F3" s="301"/>
      <c r="G3" s="301"/>
      <c r="H3" s="301"/>
    </row>
    <row r="4" spans="1:10" ht="18" x14ac:dyDescent="0.2">
      <c r="D4" s="99"/>
      <c r="E4" s="92"/>
      <c r="F4" s="92"/>
      <c r="G4" s="92"/>
      <c r="H4" s="92"/>
    </row>
    <row r="5" spans="1:10" ht="18" x14ac:dyDescent="0.2">
      <c r="D5" s="216"/>
      <c r="E5" s="217"/>
      <c r="F5" s="217"/>
      <c r="G5" s="217"/>
      <c r="H5" s="217"/>
    </row>
    <row r="6" spans="1:10" ht="18.75" thickBot="1" x14ac:dyDescent="0.25">
      <c r="B6" s="312" t="s">
        <v>120</v>
      </c>
      <c r="C6" s="313" t="s">
        <v>160</v>
      </c>
      <c r="D6" s="313" t="s">
        <v>161</v>
      </c>
      <c r="E6" s="314" t="s">
        <v>162</v>
      </c>
      <c r="F6" s="314" t="s">
        <v>163</v>
      </c>
      <c r="G6" s="314" t="s">
        <v>164</v>
      </c>
      <c r="H6" s="314" t="s">
        <v>165</v>
      </c>
      <c r="I6" s="314" t="s">
        <v>166</v>
      </c>
      <c r="J6" s="315" t="s">
        <v>167</v>
      </c>
    </row>
    <row r="7" spans="1:10" ht="57.75" thickBot="1" x14ac:dyDescent="0.25">
      <c r="B7" s="240" t="s">
        <v>0</v>
      </c>
      <c r="C7" s="241" t="s">
        <v>143</v>
      </c>
      <c r="D7" s="241" t="s">
        <v>156</v>
      </c>
      <c r="E7" s="241" t="s">
        <v>214</v>
      </c>
      <c r="F7" s="241" t="s">
        <v>170</v>
      </c>
      <c r="G7" s="241" t="s">
        <v>53</v>
      </c>
      <c r="H7" s="242" t="s">
        <v>11</v>
      </c>
      <c r="I7" s="243" t="s">
        <v>168</v>
      </c>
      <c r="J7" s="244" t="s">
        <v>97</v>
      </c>
    </row>
    <row r="8" spans="1:10" ht="57" x14ac:dyDescent="0.2">
      <c r="B8" s="245" t="s">
        <v>39</v>
      </c>
      <c r="C8" s="245">
        <v>0.53</v>
      </c>
      <c r="D8" s="245">
        <v>0.50090000000000001</v>
      </c>
      <c r="E8" s="287">
        <v>0.51339999999999997</v>
      </c>
      <c r="F8" s="245">
        <v>0.53</v>
      </c>
      <c r="G8" s="245">
        <v>0.06</v>
      </c>
      <c r="H8" s="245">
        <f>+F8-G8</f>
        <v>0.47000000000000003</v>
      </c>
      <c r="I8" s="245">
        <f>+F8+G8</f>
        <v>0.59000000000000008</v>
      </c>
      <c r="J8" s="246" t="s">
        <v>172</v>
      </c>
    </row>
    <row r="9" spans="1:10" ht="28.5" x14ac:dyDescent="0.2">
      <c r="B9" s="152" t="s">
        <v>54</v>
      </c>
      <c r="C9" s="152">
        <v>0.06</v>
      </c>
      <c r="D9" s="152">
        <v>0.1026</v>
      </c>
      <c r="E9" s="284">
        <v>9.2299999999999993E-2</v>
      </c>
      <c r="F9" s="152">
        <v>0.06</v>
      </c>
      <c r="G9" s="152">
        <v>0.05</v>
      </c>
      <c r="H9" s="152">
        <f t="shared" ref="H9:H17" si="0">+F9-G9</f>
        <v>9.999999999999995E-3</v>
      </c>
      <c r="I9" s="152">
        <f t="shared" ref="I9:I17" si="1">+F9+G9</f>
        <v>0.11</v>
      </c>
      <c r="J9" s="237" t="s">
        <v>4</v>
      </c>
    </row>
    <row r="10" spans="1:10" x14ac:dyDescent="0.2">
      <c r="B10" s="152" t="s">
        <v>5</v>
      </c>
      <c r="C10" s="152">
        <v>0.28000000000000003</v>
      </c>
      <c r="D10" s="152">
        <v>0.27160000000000001</v>
      </c>
      <c r="E10" s="284">
        <v>0.27189999999999998</v>
      </c>
      <c r="F10" s="152">
        <v>0.3</v>
      </c>
      <c r="G10" s="186" t="s">
        <v>168</v>
      </c>
      <c r="H10" s="186" t="s">
        <v>168</v>
      </c>
      <c r="I10" s="186" t="s">
        <v>168</v>
      </c>
      <c r="J10" s="227" t="s">
        <v>168</v>
      </c>
    </row>
    <row r="11" spans="1:10" ht="28.5" x14ac:dyDescent="0.2">
      <c r="B11" s="152" t="s">
        <v>95</v>
      </c>
      <c r="C11" s="152">
        <v>0.2</v>
      </c>
      <c r="D11" s="152">
        <v>0.1668</v>
      </c>
      <c r="E11" s="284">
        <v>0.18179999999999999</v>
      </c>
      <c r="F11" s="152">
        <v>0.2</v>
      </c>
      <c r="G11" s="152">
        <v>0.06</v>
      </c>
      <c r="H11" s="152">
        <f t="shared" si="0"/>
        <v>0.14000000000000001</v>
      </c>
      <c r="I11" s="152">
        <f t="shared" si="1"/>
        <v>0.26</v>
      </c>
      <c r="J11" s="226" t="s">
        <v>175</v>
      </c>
    </row>
    <row r="12" spans="1:10" x14ac:dyDescent="0.2">
      <c r="B12" s="152" t="s">
        <v>130</v>
      </c>
      <c r="C12" s="152">
        <v>0.05</v>
      </c>
      <c r="D12" s="152">
        <v>0</v>
      </c>
      <c r="E12" s="284">
        <v>1.0200000000000001E-2</v>
      </c>
      <c r="F12" s="152">
        <v>0.05</v>
      </c>
      <c r="G12" s="152">
        <v>0.05</v>
      </c>
      <c r="H12" s="152">
        <f t="shared" si="0"/>
        <v>0</v>
      </c>
      <c r="I12" s="152">
        <f t="shared" si="1"/>
        <v>0.1</v>
      </c>
      <c r="J12" s="228" t="s">
        <v>168</v>
      </c>
    </row>
    <row r="13" spans="1:10" ht="28.5" x14ac:dyDescent="0.2">
      <c r="B13" s="152" t="s">
        <v>102</v>
      </c>
      <c r="C13" s="152">
        <v>0.05</v>
      </c>
      <c r="D13" s="152">
        <v>2.4500000000000001E-2</v>
      </c>
      <c r="E13" s="284">
        <v>1.4200000000000001E-2</v>
      </c>
      <c r="F13" s="152">
        <v>0.05</v>
      </c>
      <c r="G13" s="152">
        <v>0.05</v>
      </c>
      <c r="H13" s="152">
        <f t="shared" si="0"/>
        <v>0</v>
      </c>
      <c r="I13" s="152">
        <f t="shared" si="1"/>
        <v>0.1</v>
      </c>
      <c r="J13" s="227" t="s">
        <v>168</v>
      </c>
    </row>
    <row r="14" spans="1:10" x14ac:dyDescent="0.2">
      <c r="B14" s="152" t="s">
        <v>131</v>
      </c>
      <c r="C14" s="152">
        <v>0.05</v>
      </c>
      <c r="D14" s="152">
        <v>1.0999999999999999E-2</v>
      </c>
      <c r="E14" s="284">
        <v>7.1999999999999998E-3</v>
      </c>
      <c r="F14" s="152">
        <v>0.05</v>
      </c>
      <c r="G14" s="152">
        <v>0.05</v>
      </c>
      <c r="H14" s="152">
        <f t="shared" si="0"/>
        <v>0</v>
      </c>
      <c r="I14" s="152">
        <f t="shared" si="1"/>
        <v>0.1</v>
      </c>
      <c r="J14" s="227" t="s">
        <v>168</v>
      </c>
    </row>
    <row r="15" spans="1:10" x14ac:dyDescent="0.2">
      <c r="B15" s="152" t="s">
        <v>48</v>
      </c>
      <c r="C15" s="152">
        <v>0.15</v>
      </c>
      <c r="D15" s="152">
        <v>0.18759999999999999</v>
      </c>
      <c r="E15" s="284">
        <v>0.17069999999999999</v>
      </c>
      <c r="F15" s="152">
        <v>0.15</v>
      </c>
      <c r="G15" s="152">
        <v>0.05</v>
      </c>
      <c r="H15" s="152">
        <f t="shared" si="0"/>
        <v>9.9999999999999992E-2</v>
      </c>
      <c r="I15" s="152">
        <f t="shared" si="1"/>
        <v>0.2</v>
      </c>
      <c r="J15" s="227" t="s">
        <v>168</v>
      </c>
    </row>
    <row r="16" spans="1:10" x14ac:dyDescent="0.2">
      <c r="B16" s="152" t="s">
        <v>9</v>
      </c>
      <c r="C16" s="159">
        <v>1.37</v>
      </c>
      <c r="D16" s="159">
        <v>1.1980999999999999</v>
      </c>
      <c r="E16" s="285">
        <f>SUM(E8:E15)</f>
        <v>1.2617</v>
      </c>
      <c r="F16" s="159">
        <f>SUM(F8:F15)</f>
        <v>1.3900000000000001</v>
      </c>
      <c r="G16" s="186" t="s">
        <v>168</v>
      </c>
      <c r="H16" s="186" t="s">
        <v>168</v>
      </c>
      <c r="I16" s="186" t="s">
        <v>168</v>
      </c>
      <c r="J16" s="228" t="s">
        <v>168</v>
      </c>
    </row>
    <row r="17" spans="2:10" ht="15" thickBot="1" x14ac:dyDescent="0.25">
      <c r="B17" s="229" t="s">
        <v>15</v>
      </c>
      <c r="C17" s="229">
        <v>0.25</v>
      </c>
      <c r="D17" s="229">
        <v>0.2535</v>
      </c>
      <c r="E17" s="286">
        <v>0.23699999999999999</v>
      </c>
      <c r="F17" s="229">
        <v>0.25</v>
      </c>
      <c r="G17" s="229">
        <v>0.06</v>
      </c>
      <c r="H17" s="229">
        <f t="shared" si="0"/>
        <v>0.19</v>
      </c>
      <c r="I17" s="229">
        <f t="shared" si="1"/>
        <v>0.31</v>
      </c>
      <c r="J17" s="230" t="s">
        <v>173</v>
      </c>
    </row>
    <row r="18" spans="2:10" ht="15" thickBot="1" x14ac:dyDescent="0.25">
      <c r="B18" s="218" t="s">
        <v>154</v>
      </c>
      <c r="C18" s="219">
        <v>4.0000000000000001E-3</v>
      </c>
      <c r="D18" s="220" t="s">
        <v>168</v>
      </c>
      <c r="E18" s="220" t="s">
        <v>168</v>
      </c>
      <c r="F18" s="220" t="s">
        <v>168</v>
      </c>
      <c r="G18" s="220" t="s">
        <v>168</v>
      </c>
      <c r="H18" s="220" t="s">
        <v>168</v>
      </c>
      <c r="I18" s="220" t="s">
        <v>168</v>
      </c>
      <c r="J18" s="221" t="s">
        <v>168</v>
      </c>
    </row>
    <row r="19" spans="2:10" x14ac:dyDescent="0.2">
      <c r="B19" s="294" t="s">
        <v>215</v>
      </c>
      <c r="C19" s="317" t="s">
        <v>168</v>
      </c>
      <c r="D19" s="317" t="s">
        <v>168</v>
      </c>
      <c r="E19" s="296">
        <v>2.3999999999999998E-3</v>
      </c>
      <c r="F19" s="317" t="s">
        <v>168</v>
      </c>
      <c r="G19" s="317" t="s">
        <v>168</v>
      </c>
      <c r="H19" s="317" t="s">
        <v>168</v>
      </c>
      <c r="I19" s="317" t="s">
        <v>168</v>
      </c>
      <c r="J19" s="293" t="s">
        <v>168</v>
      </c>
    </row>
    <row r="20" spans="2:10" ht="15" thickBot="1" x14ac:dyDescent="0.25">
      <c r="B20" s="187" t="s">
        <v>168</v>
      </c>
      <c r="C20" s="187" t="s">
        <v>168</v>
      </c>
      <c r="D20" s="188" t="s">
        <v>168</v>
      </c>
      <c r="E20" s="188" t="s">
        <v>168</v>
      </c>
      <c r="F20" s="188" t="s">
        <v>168</v>
      </c>
      <c r="G20" s="188" t="s">
        <v>168</v>
      </c>
      <c r="H20" s="188" t="s">
        <v>168</v>
      </c>
      <c r="I20" s="188" t="s">
        <v>168</v>
      </c>
      <c r="J20" s="188" t="s">
        <v>168</v>
      </c>
    </row>
    <row r="21" spans="2:10" ht="18.75" thickBot="1" x14ac:dyDescent="0.25">
      <c r="B21" s="222" t="s">
        <v>121</v>
      </c>
      <c r="C21" s="223" t="s">
        <v>168</v>
      </c>
      <c r="D21" s="223" t="s">
        <v>168</v>
      </c>
      <c r="E21" s="223" t="s">
        <v>168</v>
      </c>
      <c r="F21" s="223" t="s">
        <v>168</v>
      </c>
      <c r="G21" s="223" t="s">
        <v>168</v>
      </c>
      <c r="H21" s="223" t="s">
        <v>168</v>
      </c>
      <c r="I21" s="223" t="s">
        <v>168</v>
      </c>
      <c r="J21" s="224" t="s">
        <v>168</v>
      </c>
    </row>
    <row r="22" spans="2:10" ht="57.75" thickBot="1" x14ac:dyDescent="0.25">
      <c r="B22" s="240" t="s">
        <v>0</v>
      </c>
      <c r="C22" s="247" t="s">
        <v>143</v>
      </c>
      <c r="D22" s="247" t="s">
        <v>156</v>
      </c>
      <c r="E22" s="241" t="s">
        <v>214</v>
      </c>
      <c r="F22" s="247" t="s">
        <v>170</v>
      </c>
      <c r="G22" s="244" t="s">
        <v>53</v>
      </c>
      <c r="H22" s="248" t="s">
        <v>11</v>
      </c>
      <c r="I22" s="243" t="s">
        <v>168</v>
      </c>
      <c r="J22" s="244" t="s">
        <v>97</v>
      </c>
    </row>
    <row r="23" spans="2:10" ht="57.75" thickBot="1" x14ac:dyDescent="0.25">
      <c r="B23" s="154" t="s">
        <v>39</v>
      </c>
      <c r="C23" s="249">
        <v>0.45</v>
      </c>
      <c r="D23" s="245">
        <v>0.39610000000000001</v>
      </c>
      <c r="E23" s="245">
        <v>0.42030000000000001</v>
      </c>
      <c r="F23" s="245">
        <v>0.45</v>
      </c>
      <c r="G23" s="245">
        <v>0.06</v>
      </c>
      <c r="H23" s="245">
        <f>+F23-G23</f>
        <v>0.39</v>
      </c>
      <c r="I23" s="245">
        <f>+F23+G23</f>
        <v>0.51</v>
      </c>
      <c r="J23" s="235" t="s">
        <v>172</v>
      </c>
    </row>
    <row r="24" spans="2:10" ht="28.5" x14ac:dyDescent="0.2">
      <c r="B24" s="152" t="s">
        <v>50</v>
      </c>
      <c r="C24" s="152">
        <v>0.1</v>
      </c>
      <c r="D24" s="152">
        <v>0.13089999999999999</v>
      </c>
      <c r="E24" s="152">
        <v>0.10829999999999999</v>
      </c>
      <c r="F24" s="152">
        <v>0.1</v>
      </c>
      <c r="G24" s="152">
        <v>0.05</v>
      </c>
      <c r="H24" s="152">
        <f t="shared" ref="H24:H30" si="2">+F24-G24</f>
        <v>0.05</v>
      </c>
      <c r="I24" s="152">
        <f t="shared" ref="I24:I30" si="3">+F24+G24</f>
        <v>0.15000000000000002</v>
      </c>
      <c r="J24" s="225" t="s">
        <v>4</v>
      </c>
    </row>
    <row r="25" spans="2:10" x14ac:dyDescent="0.2">
      <c r="B25" s="152" t="s">
        <v>5</v>
      </c>
      <c r="C25" s="152">
        <v>0.28000000000000003</v>
      </c>
      <c r="D25" s="152">
        <v>0.26650000000000001</v>
      </c>
      <c r="E25" s="152">
        <v>0.28549999999999998</v>
      </c>
      <c r="F25" s="152">
        <v>0.3</v>
      </c>
      <c r="G25" s="186" t="s">
        <v>168</v>
      </c>
      <c r="H25" s="186" t="s">
        <v>168</v>
      </c>
      <c r="I25" s="186" t="s">
        <v>168</v>
      </c>
      <c r="J25" s="227" t="s">
        <v>168</v>
      </c>
    </row>
    <row r="26" spans="2:10" ht="28.5" x14ac:dyDescent="0.2">
      <c r="B26" s="152" t="s">
        <v>95</v>
      </c>
      <c r="C26" s="152">
        <v>0.2</v>
      </c>
      <c r="D26" s="152">
        <v>0.23169999999999999</v>
      </c>
      <c r="E26" s="152">
        <v>0.25119999999999998</v>
      </c>
      <c r="F26" s="152">
        <v>0.2</v>
      </c>
      <c r="G26" s="152">
        <v>0.06</v>
      </c>
      <c r="H26" s="152">
        <f t="shared" si="2"/>
        <v>0.14000000000000001</v>
      </c>
      <c r="I26" s="152">
        <f t="shared" si="3"/>
        <v>0.26</v>
      </c>
      <c r="J26" s="226" t="s">
        <v>175</v>
      </c>
    </row>
    <row r="27" spans="2:10" x14ac:dyDescent="0.2">
      <c r="B27" s="152" t="s">
        <v>130</v>
      </c>
      <c r="C27" s="152">
        <v>0.05</v>
      </c>
      <c r="D27" s="152">
        <v>0</v>
      </c>
      <c r="E27" s="152">
        <v>9.4999999999999998E-3</v>
      </c>
      <c r="F27" s="152">
        <v>0.05</v>
      </c>
      <c r="G27" s="152">
        <v>0.05</v>
      </c>
      <c r="H27" s="152">
        <f t="shared" si="2"/>
        <v>0</v>
      </c>
      <c r="I27" s="152">
        <f t="shared" si="3"/>
        <v>0.1</v>
      </c>
      <c r="J27" s="227" t="s">
        <v>168</v>
      </c>
    </row>
    <row r="28" spans="2:10" ht="28.5" x14ac:dyDescent="0.2">
      <c r="B28" s="152" t="s">
        <v>102</v>
      </c>
      <c r="C28" s="152">
        <v>0.05</v>
      </c>
      <c r="D28" s="152">
        <v>2.0899999999999998E-2</v>
      </c>
      <c r="E28" s="152">
        <v>2.6499999999999999E-2</v>
      </c>
      <c r="F28" s="152">
        <v>0.05</v>
      </c>
      <c r="G28" s="152">
        <v>0.05</v>
      </c>
      <c r="H28" s="152">
        <f t="shared" si="2"/>
        <v>0</v>
      </c>
      <c r="I28" s="152">
        <f t="shared" si="3"/>
        <v>0.1</v>
      </c>
      <c r="J28" s="228" t="s">
        <v>168</v>
      </c>
    </row>
    <row r="29" spans="2:10" x14ac:dyDescent="0.2">
      <c r="B29" s="152" t="s">
        <v>131</v>
      </c>
      <c r="C29" s="152">
        <v>0.05</v>
      </c>
      <c r="D29" s="152">
        <v>1.0200000000000001E-2</v>
      </c>
      <c r="E29" s="152">
        <v>5.5999999999999999E-3</v>
      </c>
      <c r="F29" s="152">
        <v>0.05</v>
      </c>
      <c r="G29" s="152">
        <v>0.05</v>
      </c>
      <c r="H29" s="152">
        <f t="shared" si="2"/>
        <v>0</v>
      </c>
      <c r="I29" s="152">
        <f t="shared" si="3"/>
        <v>0.1</v>
      </c>
      <c r="J29" s="227" t="s">
        <v>168</v>
      </c>
    </row>
    <row r="30" spans="2:10" x14ac:dyDescent="0.2">
      <c r="B30" s="152" t="s">
        <v>48</v>
      </c>
      <c r="C30" s="152">
        <v>0.15</v>
      </c>
      <c r="D30" s="152">
        <v>0.17749999999999999</v>
      </c>
      <c r="E30" s="152">
        <v>0.1593</v>
      </c>
      <c r="F30" s="152">
        <v>0.15</v>
      </c>
      <c r="G30" s="152">
        <v>0.05</v>
      </c>
      <c r="H30" s="152">
        <f t="shared" si="2"/>
        <v>9.9999999999999992E-2</v>
      </c>
      <c r="I30" s="152">
        <f t="shared" si="3"/>
        <v>0.2</v>
      </c>
      <c r="J30" s="227" t="s">
        <v>168</v>
      </c>
    </row>
    <row r="31" spans="2:10" x14ac:dyDescent="0.2">
      <c r="B31" s="152" t="s">
        <v>9</v>
      </c>
      <c r="C31" s="159">
        <v>1.33</v>
      </c>
      <c r="D31" s="159">
        <v>1.2338</v>
      </c>
      <c r="E31" s="159">
        <f>SUM(E23:E30)</f>
        <v>1.2662</v>
      </c>
      <c r="F31" s="159">
        <f>SUM(F23:F30)</f>
        <v>1.35</v>
      </c>
      <c r="G31" s="186" t="s">
        <v>168</v>
      </c>
      <c r="H31" s="186" t="s">
        <v>168</v>
      </c>
      <c r="I31" s="186" t="s">
        <v>168</v>
      </c>
      <c r="J31" s="227" t="s">
        <v>168</v>
      </c>
    </row>
    <row r="32" spans="2:10" ht="15" thickBot="1" x14ac:dyDescent="0.25">
      <c r="B32" s="229" t="s">
        <v>15</v>
      </c>
      <c r="C32" s="229">
        <v>0.21</v>
      </c>
      <c r="D32" s="229">
        <v>0.23400000000000001</v>
      </c>
      <c r="E32" s="229">
        <v>0.20930000000000001</v>
      </c>
      <c r="F32" s="229">
        <v>0.21</v>
      </c>
      <c r="G32" s="229">
        <v>0.06</v>
      </c>
      <c r="H32" s="229">
        <f>+F32-G32</f>
        <v>0.15</v>
      </c>
      <c r="I32" s="229">
        <f>+F32+G32</f>
        <v>0.27</v>
      </c>
      <c r="J32" s="231" t="s">
        <v>173</v>
      </c>
    </row>
    <row r="33" spans="2:10" ht="15" thickBot="1" x14ac:dyDescent="0.25">
      <c r="B33" s="218" t="s">
        <v>154</v>
      </c>
      <c r="C33" s="219">
        <v>4.0000000000000001E-3</v>
      </c>
      <c r="D33" s="220" t="s">
        <v>168</v>
      </c>
      <c r="E33" s="220" t="s">
        <v>168</v>
      </c>
      <c r="F33" s="220" t="s">
        <v>168</v>
      </c>
      <c r="G33" s="220" t="s">
        <v>168</v>
      </c>
      <c r="H33" s="220" t="s">
        <v>168</v>
      </c>
      <c r="I33" s="220" t="s">
        <v>168</v>
      </c>
      <c r="J33" s="221" t="s">
        <v>168</v>
      </c>
    </row>
    <row r="34" spans="2:10" x14ac:dyDescent="0.2">
      <c r="B34" s="294" t="s">
        <v>215</v>
      </c>
      <c r="C34" s="317" t="s">
        <v>168</v>
      </c>
      <c r="D34" s="317" t="s">
        <v>168</v>
      </c>
      <c r="E34" s="296">
        <v>2.3999999999999998E-3</v>
      </c>
      <c r="F34" s="317" t="s">
        <v>168</v>
      </c>
      <c r="G34" s="317" t="s">
        <v>168</v>
      </c>
      <c r="H34" s="317" t="s">
        <v>168</v>
      </c>
      <c r="I34" s="317" t="s">
        <v>168</v>
      </c>
      <c r="J34" s="293" t="s">
        <v>168</v>
      </c>
    </row>
    <row r="35" spans="2:10" ht="15" thickBot="1" x14ac:dyDescent="0.25">
      <c r="B35" s="188" t="s">
        <v>168</v>
      </c>
      <c r="C35" s="188" t="s">
        <v>168</v>
      </c>
      <c r="D35" s="188" t="s">
        <v>168</v>
      </c>
      <c r="E35" s="188" t="s">
        <v>168</v>
      </c>
      <c r="F35" s="188" t="s">
        <v>168</v>
      </c>
      <c r="G35" s="188" t="s">
        <v>168</v>
      </c>
      <c r="H35" s="188" t="s">
        <v>168</v>
      </c>
      <c r="I35" s="188" t="s">
        <v>168</v>
      </c>
      <c r="J35" s="188" t="s">
        <v>168</v>
      </c>
    </row>
    <row r="36" spans="2:10" ht="18.75" thickBot="1" x14ac:dyDescent="0.25">
      <c r="B36" s="222" t="s">
        <v>122</v>
      </c>
      <c r="C36" s="223" t="s">
        <v>168</v>
      </c>
      <c r="D36" s="223" t="s">
        <v>168</v>
      </c>
      <c r="E36" s="223" t="s">
        <v>168</v>
      </c>
      <c r="F36" s="223" t="s">
        <v>168</v>
      </c>
      <c r="G36" s="223" t="s">
        <v>168</v>
      </c>
      <c r="H36" s="223" t="s">
        <v>168</v>
      </c>
      <c r="I36" s="223" t="s">
        <v>168</v>
      </c>
      <c r="J36" s="224" t="s">
        <v>168</v>
      </c>
    </row>
    <row r="37" spans="2:10" ht="57.75" thickBot="1" x14ac:dyDescent="0.25">
      <c r="B37" s="240" t="s">
        <v>0</v>
      </c>
      <c r="C37" s="247" t="s">
        <v>143</v>
      </c>
      <c r="D37" s="247" t="s">
        <v>156</v>
      </c>
      <c r="E37" s="241" t="s">
        <v>214</v>
      </c>
      <c r="F37" s="247" t="s">
        <v>170</v>
      </c>
      <c r="G37" s="244" t="s">
        <v>53</v>
      </c>
      <c r="H37" s="248" t="s">
        <v>11</v>
      </c>
      <c r="I37" s="243" t="s">
        <v>168</v>
      </c>
      <c r="J37" s="244" t="s">
        <v>97</v>
      </c>
    </row>
    <row r="38" spans="2:10" ht="57.75" thickBot="1" x14ac:dyDescent="0.25">
      <c r="B38" s="154" t="s">
        <v>39</v>
      </c>
      <c r="C38" s="249">
        <v>0.25</v>
      </c>
      <c r="D38" s="245">
        <v>0.19639999999999999</v>
      </c>
      <c r="E38" s="287">
        <v>0.21190000000000001</v>
      </c>
      <c r="F38" s="245">
        <v>0.25</v>
      </c>
      <c r="G38" s="245">
        <v>0.06</v>
      </c>
      <c r="H38" s="245">
        <f>+F38-G38</f>
        <v>0.19</v>
      </c>
      <c r="I38" s="245">
        <f>+F38+G38</f>
        <v>0.31</v>
      </c>
      <c r="J38" s="235" t="s">
        <v>172</v>
      </c>
    </row>
    <row r="39" spans="2:10" ht="28.5" x14ac:dyDescent="0.2">
      <c r="B39" s="152" t="s">
        <v>50</v>
      </c>
      <c r="C39" s="152">
        <v>0.27500000000000002</v>
      </c>
      <c r="D39" s="152">
        <v>0.2069</v>
      </c>
      <c r="E39" s="284">
        <v>0.2288</v>
      </c>
      <c r="F39" s="152">
        <v>0.27500000000000002</v>
      </c>
      <c r="G39" s="152">
        <v>0.05</v>
      </c>
      <c r="H39" s="152">
        <f t="shared" ref="H39:H45" si="4">+F39-G39</f>
        <v>0.22500000000000003</v>
      </c>
      <c r="I39" s="152">
        <f t="shared" ref="I39:I45" si="5">+F39+G39</f>
        <v>0.32500000000000001</v>
      </c>
      <c r="J39" s="225" t="s">
        <v>4</v>
      </c>
    </row>
    <row r="40" spans="2:10" x14ac:dyDescent="0.2">
      <c r="B40" s="152" t="s">
        <v>5</v>
      </c>
      <c r="C40" s="152">
        <v>0.28000000000000003</v>
      </c>
      <c r="D40" s="152">
        <v>0.2737</v>
      </c>
      <c r="E40" s="284">
        <v>0.27479999999999999</v>
      </c>
      <c r="F40" s="152">
        <v>0.3</v>
      </c>
      <c r="G40" s="186" t="s">
        <v>168</v>
      </c>
      <c r="H40" s="186" t="s">
        <v>168</v>
      </c>
      <c r="I40" s="186" t="s">
        <v>168</v>
      </c>
      <c r="J40" s="227" t="s">
        <v>168</v>
      </c>
    </row>
    <row r="41" spans="2:10" ht="28.5" x14ac:dyDescent="0.2">
      <c r="B41" s="152" t="s">
        <v>95</v>
      </c>
      <c r="C41" s="152">
        <v>0.25</v>
      </c>
      <c r="D41" s="152">
        <v>0.30359999999999998</v>
      </c>
      <c r="E41" s="284">
        <v>0.30080000000000001</v>
      </c>
      <c r="F41" s="152">
        <v>0.25</v>
      </c>
      <c r="G41" s="152">
        <v>0.06</v>
      </c>
      <c r="H41" s="152">
        <f t="shared" si="4"/>
        <v>0.19</v>
      </c>
      <c r="I41" s="152">
        <f t="shared" si="5"/>
        <v>0.31</v>
      </c>
      <c r="J41" s="226" t="s">
        <v>175</v>
      </c>
    </row>
    <row r="42" spans="2:10" x14ac:dyDescent="0.2">
      <c r="B42" s="152" t="s">
        <v>130</v>
      </c>
      <c r="C42" s="152">
        <v>0.05</v>
      </c>
      <c r="D42" s="152">
        <v>0</v>
      </c>
      <c r="E42" s="284">
        <v>9.5999999999999992E-3</v>
      </c>
      <c r="F42" s="152">
        <v>0.05</v>
      </c>
      <c r="G42" s="152">
        <v>0.05</v>
      </c>
      <c r="H42" s="152">
        <f t="shared" si="4"/>
        <v>0</v>
      </c>
      <c r="I42" s="152">
        <f t="shared" si="5"/>
        <v>0.1</v>
      </c>
      <c r="J42" s="227" t="s">
        <v>168</v>
      </c>
    </row>
    <row r="43" spans="2:10" ht="28.5" x14ac:dyDescent="0.2">
      <c r="B43" s="152" t="s">
        <v>102</v>
      </c>
      <c r="C43" s="152">
        <v>0.05</v>
      </c>
      <c r="D43" s="152">
        <v>1.6199999999999999E-2</v>
      </c>
      <c r="E43" s="284">
        <v>2.2700000000000001E-2</v>
      </c>
      <c r="F43" s="152">
        <v>0.05</v>
      </c>
      <c r="G43" s="152">
        <v>0.05</v>
      </c>
      <c r="H43" s="152">
        <f t="shared" si="4"/>
        <v>0</v>
      </c>
      <c r="I43" s="152">
        <f t="shared" si="5"/>
        <v>0.1</v>
      </c>
      <c r="J43" s="228" t="s">
        <v>168</v>
      </c>
    </row>
    <row r="44" spans="2:10" x14ac:dyDescent="0.2">
      <c r="B44" s="152" t="s">
        <v>131</v>
      </c>
      <c r="C44" s="152">
        <v>0.05</v>
      </c>
      <c r="D44" s="152">
        <v>9.7000000000000003E-3</v>
      </c>
      <c r="E44" s="284">
        <v>5.1000000000000004E-3</v>
      </c>
      <c r="F44" s="152">
        <v>0.05</v>
      </c>
      <c r="G44" s="152">
        <v>0.05</v>
      </c>
      <c r="H44" s="152">
        <f t="shared" si="4"/>
        <v>0</v>
      </c>
      <c r="I44" s="152">
        <f t="shared" si="5"/>
        <v>0.1</v>
      </c>
      <c r="J44" s="227" t="s">
        <v>168</v>
      </c>
    </row>
    <row r="45" spans="2:10" x14ac:dyDescent="0.2">
      <c r="B45" s="152" t="s">
        <v>48</v>
      </c>
      <c r="C45" s="152">
        <v>0.15</v>
      </c>
      <c r="D45" s="152">
        <v>0.1145</v>
      </c>
      <c r="E45" s="284">
        <v>0.1023</v>
      </c>
      <c r="F45" s="152">
        <v>0.15</v>
      </c>
      <c r="G45" s="152">
        <v>0.05</v>
      </c>
      <c r="H45" s="152">
        <f t="shared" si="4"/>
        <v>9.9999999999999992E-2</v>
      </c>
      <c r="I45" s="152">
        <f t="shared" si="5"/>
        <v>0.2</v>
      </c>
      <c r="J45" s="227" t="s">
        <v>168</v>
      </c>
    </row>
    <row r="46" spans="2:10" x14ac:dyDescent="0.2">
      <c r="B46" s="152" t="s">
        <v>9</v>
      </c>
      <c r="C46" s="159">
        <v>1.3550000000000002</v>
      </c>
      <c r="D46" s="159">
        <v>1.121</v>
      </c>
      <c r="E46" s="285">
        <f>SUM(E38:E45)</f>
        <v>1.1560000000000001</v>
      </c>
      <c r="F46" s="159">
        <f>SUM(F38:F45)</f>
        <v>1.375</v>
      </c>
      <c r="G46" s="186" t="s">
        <v>168</v>
      </c>
      <c r="H46" s="186" t="s">
        <v>168</v>
      </c>
      <c r="I46" s="186" t="s">
        <v>168</v>
      </c>
      <c r="J46" s="227" t="s">
        <v>168</v>
      </c>
    </row>
    <row r="47" spans="2:10" x14ac:dyDescent="0.2">
      <c r="B47" s="292" t="s">
        <v>15</v>
      </c>
      <c r="C47" s="292">
        <v>0.2</v>
      </c>
      <c r="D47" s="292">
        <v>0.2074</v>
      </c>
      <c r="E47" s="296">
        <v>0.1852</v>
      </c>
      <c r="F47" s="292">
        <v>0.2</v>
      </c>
      <c r="G47" s="292">
        <v>0.06</v>
      </c>
      <c r="H47" s="292">
        <f>+F47-G47</f>
        <v>0.14000000000000001</v>
      </c>
      <c r="I47" s="292">
        <f>+F47+G47</f>
        <v>0.26</v>
      </c>
      <c r="J47" s="316" t="s">
        <v>173</v>
      </c>
    </row>
    <row r="48" spans="2:10" ht="15" thickBot="1" x14ac:dyDescent="0.25">
      <c r="B48" s="218" t="s">
        <v>154</v>
      </c>
      <c r="C48" s="219">
        <v>4.0000000000000001E-3</v>
      </c>
      <c r="D48" s="220" t="s">
        <v>168</v>
      </c>
      <c r="E48" s="220" t="s">
        <v>168</v>
      </c>
      <c r="F48" s="220" t="s">
        <v>168</v>
      </c>
      <c r="G48" s="220" t="s">
        <v>168</v>
      </c>
      <c r="H48" s="220" t="s">
        <v>168</v>
      </c>
      <c r="I48" s="220" t="s">
        <v>168</v>
      </c>
      <c r="J48" s="221" t="s">
        <v>168</v>
      </c>
    </row>
    <row r="49" spans="2:10" x14ac:dyDescent="0.2">
      <c r="B49" s="292" t="s">
        <v>215</v>
      </c>
      <c r="C49" s="292"/>
      <c r="D49" s="292"/>
      <c r="E49" s="296">
        <v>2.3999999999999998E-3</v>
      </c>
      <c r="F49" s="292"/>
      <c r="G49" s="292"/>
      <c r="H49" s="292"/>
      <c r="I49" s="292"/>
      <c r="J49" s="295"/>
    </row>
    <row r="50" spans="2:10" x14ac:dyDescent="0.2">
      <c r="B50" s="289"/>
      <c r="C50" s="290"/>
      <c r="D50" s="291"/>
      <c r="E50" s="291"/>
      <c r="F50" s="291"/>
      <c r="G50" s="291"/>
      <c r="H50" s="291"/>
      <c r="I50" s="291"/>
      <c r="J50" s="291"/>
    </row>
    <row r="51" spans="2:10" x14ac:dyDescent="0.2">
      <c r="B51" s="27" t="s">
        <v>96</v>
      </c>
      <c r="C51" s="172"/>
      <c r="D51" s="172"/>
      <c r="E51" s="172"/>
      <c r="F51" s="172"/>
      <c r="G51" s="172"/>
      <c r="H51" s="172"/>
    </row>
    <row r="10000" spans="52:52" x14ac:dyDescent="0.2">
      <c r="AZ10000">
        <v>1</v>
      </c>
    </row>
    <row r="10004" spans="11:11" x14ac:dyDescent="0.2">
      <c r="K10004">
        <v>1</v>
      </c>
    </row>
  </sheetData>
  <mergeCells count="1">
    <mergeCell ref="A2:H3"/>
  </mergeCells>
  <pageMargins left="0.26" right="0.26" top="0.75" bottom="0.75" header="0.3" footer="0.3"/>
  <pageSetup paperSize="9" scale="6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Z10004"/>
  <sheetViews>
    <sheetView showGridLines="0" rightToLeft="1" zoomScale="85" zoomScaleNormal="85" zoomScaleSheetLayoutView="100" workbookViewId="0">
      <selection activeCell="B7" sqref="B7:J46"/>
    </sheetView>
  </sheetViews>
  <sheetFormatPr defaultRowHeight="14.25" x14ac:dyDescent="0.2"/>
  <cols>
    <col min="1" max="1" width="10.75" bestFit="1" customWidth="1"/>
    <col min="2" max="2" width="40.125" customWidth="1"/>
    <col min="3" max="4" width="12.125" hidden="1" customWidth="1"/>
    <col min="5" max="6" width="11.75" customWidth="1"/>
    <col min="7" max="9" width="15.125" customWidth="1"/>
    <col min="10" max="10" width="30.75" customWidth="1"/>
    <col min="11" max="11" width="11.125" customWidth="1"/>
    <col min="16" max="16" width="10" customWidth="1"/>
    <col min="24" max="24" width="20" customWidth="1"/>
  </cols>
  <sheetData>
    <row r="1" spans="1:10" ht="18" x14ac:dyDescent="0.2">
      <c r="D1" s="99"/>
      <c r="E1" s="92"/>
      <c r="F1" s="92"/>
      <c r="G1" s="92"/>
      <c r="H1" s="92"/>
    </row>
    <row r="2" spans="1:10" ht="28.5" customHeight="1" x14ac:dyDescent="0.2">
      <c r="A2" s="301" t="s">
        <v>171</v>
      </c>
      <c r="B2" s="301"/>
      <c r="C2" s="301"/>
      <c r="D2" s="301"/>
      <c r="E2" s="301"/>
      <c r="F2" s="301"/>
      <c r="G2" s="301"/>
      <c r="H2" s="301"/>
    </row>
    <row r="3" spans="1:10" ht="28.5" customHeight="1" x14ac:dyDescent="0.2">
      <c r="A3" s="301"/>
      <c r="B3" s="301"/>
      <c r="C3" s="301"/>
      <c r="D3" s="301"/>
      <c r="E3" s="301"/>
      <c r="F3" s="301"/>
      <c r="G3" s="301"/>
      <c r="H3" s="301"/>
    </row>
    <row r="4" spans="1:10" ht="18" x14ac:dyDescent="0.2">
      <c r="D4" s="99"/>
      <c r="E4" s="92"/>
      <c r="F4" s="92"/>
      <c r="G4" s="92"/>
      <c r="H4" s="92"/>
    </row>
    <row r="5" spans="1:10" ht="18" x14ac:dyDescent="0.2">
      <c r="D5" s="216"/>
      <c r="E5" s="217"/>
      <c r="F5" s="217"/>
      <c r="G5" s="217"/>
      <c r="H5" s="217"/>
    </row>
    <row r="6" spans="1:10" ht="18.75" thickBot="1" x14ac:dyDescent="0.25">
      <c r="B6" s="312" t="s">
        <v>157</v>
      </c>
      <c r="C6" s="313" t="s">
        <v>160</v>
      </c>
      <c r="D6" s="313" t="s">
        <v>161</v>
      </c>
      <c r="E6" s="314" t="s">
        <v>162</v>
      </c>
      <c r="F6" s="314" t="s">
        <v>163</v>
      </c>
      <c r="G6" s="314" t="s">
        <v>164</v>
      </c>
      <c r="H6" s="314" t="s">
        <v>165</v>
      </c>
      <c r="I6" s="314" t="s">
        <v>166</v>
      </c>
      <c r="J6" s="315" t="s">
        <v>167</v>
      </c>
    </row>
    <row r="7" spans="1:10" ht="57.75" thickBot="1" x14ac:dyDescent="0.25">
      <c r="B7" s="170" t="s">
        <v>0</v>
      </c>
      <c r="C7" s="236" t="s">
        <v>143</v>
      </c>
      <c r="D7" s="236" t="s">
        <v>156</v>
      </c>
      <c r="E7" s="236" t="s">
        <v>214</v>
      </c>
      <c r="F7" s="236" t="s">
        <v>170</v>
      </c>
      <c r="G7" s="236" t="s">
        <v>53</v>
      </c>
      <c r="H7" s="174" t="s">
        <v>11</v>
      </c>
      <c r="I7" s="185" t="s">
        <v>168</v>
      </c>
      <c r="J7" s="173" t="s">
        <v>97</v>
      </c>
    </row>
    <row r="8" spans="1:10" ht="57" x14ac:dyDescent="0.2">
      <c r="B8" s="152" t="s">
        <v>39</v>
      </c>
      <c r="C8" s="152">
        <v>0.53</v>
      </c>
      <c r="D8" s="152">
        <v>0.51180000000000003</v>
      </c>
      <c r="E8" s="284">
        <v>0.5504</v>
      </c>
      <c r="F8" s="152">
        <v>0.53</v>
      </c>
      <c r="G8" s="152">
        <v>0.06</v>
      </c>
      <c r="H8" s="152">
        <v>0.47</v>
      </c>
      <c r="I8" s="152">
        <v>0.59000000000000008</v>
      </c>
      <c r="J8" s="225" t="s">
        <v>172</v>
      </c>
    </row>
    <row r="9" spans="1:10" ht="28.5" x14ac:dyDescent="0.2">
      <c r="B9" s="152" t="s">
        <v>54</v>
      </c>
      <c r="C9" s="152">
        <v>0.06</v>
      </c>
      <c r="D9" s="152">
        <v>0.222</v>
      </c>
      <c r="E9" s="284">
        <v>0.2089</v>
      </c>
      <c r="F9" s="152">
        <v>0.24</v>
      </c>
      <c r="G9" s="152">
        <v>0.05</v>
      </c>
      <c r="H9" s="152">
        <v>0.19</v>
      </c>
      <c r="I9" s="152">
        <v>0.28999999999999998</v>
      </c>
      <c r="J9" s="226" t="s">
        <v>4</v>
      </c>
    </row>
    <row r="10" spans="1:10" ht="28.5" x14ac:dyDescent="0.2">
      <c r="B10" s="152" t="s">
        <v>95</v>
      </c>
      <c r="C10" s="152">
        <v>0.2</v>
      </c>
      <c r="D10" s="152">
        <v>0.26079999999999998</v>
      </c>
      <c r="E10" s="284">
        <v>0.28560000000000002</v>
      </c>
      <c r="F10" s="152">
        <v>0.3</v>
      </c>
      <c r="G10" s="152">
        <v>0.06</v>
      </c>
      <c r="H10" s="152">
        <v>0.24</v>
      </c>
      <c r="I10" s="152">
        <v>0.36</v>
      </c>
      <c r="J10" s="226" t="s">
        <v>174</v>
      </c>
    </row>
    <row r="11" spans="1:10" x14ac:dyDescent="0.2">
      <c r="B11" s="152" t="s">
        <v>130</v>
      </c>
      <c r="C11" s="152">
        <v>0.05</v>
      </c>
      <c r="D11" s="152">
        <v>0</v>
      </c>
      <c r="E11" s="284">
        <v>9.4999999999999998E-3</v>
      </c>
      <c r="F11" s="152">
        <v>0.05</v>
      </c>
      <c r="G11" s="152">
        <v>0.05</v>
      </c>
      <c r="H11" s="152">
        <v>0</v>
      </c>
      <c r="I11" s="152">
        <v>0.1</v>
      </c>
      <c r="J11" s="228" t="s">
        <v>168</v>
      </c>
    </row>
    <row r="12" spans="1:10" ht="28.5" x14ac:dyDescent="0.2">
      <c r="B12" s="152" t="s">
        <v>102</v>
      </c>
      <c r="C12" s="152">
        <v>0.05</v>
      </c>
      <c r="D12" s="152">
        <v>2.4500000000000001E-2</v>
      </c>
      <c r="E12" s="284">
        <v>2.47E-2</v>
      </c>
      <c r="F12" s="152">
        <v>0.05</v>
      </c>
      <c r="G12" s="152">
        <v>0.05</v>
      </c>
      <c r="H12" s="152">
        <v>0</v>
      </c>
      <c r="I12" s="152">
        <v>0.1</v>
      </c>
      <c r="J12" s="227" t="s">
        <v>168</v>
      </c>
    </row>
    <row r="13" spans="1:10" x14ac:dyDescent="0.2">
      <c r="B13" s="152" t="s">
        <v>131</v>
      </c>
      <c r="C13" s="152">
        <v>0.05</v>
      </c>
      <c r="D13" s="152">
        <v>6.6E-3</v>
      </c>
      <c r="E13" s="284">
        <v>4.0000000000000001E-3</v>
      </c>
      <c r="F13" s="152">
        <v>0.05</v>
      </c>
      <c r="G13" s="152">
        <v>0.05</v>
      </c>
      <c r="H13" s="152">
        <v>0</v>
      </c>
      <c r="I13" s="152">
        <v>0.1</v>
      </c>
      <c r="J13" s="227" t="s">
        <v>168</v>
      </c>
    </row>
    <row r="14" spans="1:10" x14ac:dyDescent="0.2">
      <c r="B14" s="152" t="s">
        <v>48</v>
      </c>
      <c r="C14" s="152">
        <v>0.15</v>
      </c>
      <c r="D14" s="152">
        <v>0.18290000000000001</v>
      </c>
      <c r="E14" s="284">
        <v>0.1108</v>
      </c>
      <c r="F14" s="152">
        <v>0.15</v>
      </c>
      <c r="G14" s="152">
        <v>0.05</v>
      </c>
      <c r="H14" s="152">
        <v>9.9999999999999992E-2</v>
      </c>
      <c r="I14" s="152">
        <v>0.2</v>
      </c>
      <c r="J14" s="227" t="s">
        <v>168</v>
      </c>
    </row>
    <row r="15" spans="1:10" x14ac:dyDescent="0.2">
      <c r="B15" s="152" t="s">
        <v>9</v>
      </c>
      <c r="C15" s="159">
        <f>SUM(C8:C14)</f>
        <v>1.0900000000000001</v>
      </c>
      <c r="D15" s="159">
        <v>1.2085999999999999</v>
      </c>
      <c r="E15" s="285">
        <f>SUM(E8:E14)</f>
        <v>1.1939</v>
      </c>
      <c r="F15" s="159">
        <f>SUM(F8:F14)</f>
        <v>1.37</v>
      </c>
      <c r="G15" s="186" t="s">
        <v>168</v>
      </c>
      <c r="H15" s="186" t="s">
        <v>168</v>
      </c>
      <c r="I15" s="186" t="s">
        <v>168</v>
      </c>
      <c r="J15" s="228" t="s">
        <v>168</v>
      </c>
    </row>
    <row r="16" spans="1:10" ht="15" thickBot="1" x14ac:dyDescent="0.25">
      <c r="B16" s="229" t="s">
        <v>15</v>
      </c>
      <c r="C16" s="229">
        <v>0.25</v>
      </c>
      <c r="D16" s="229">
        <v>0.18509999999999999</v>
      </c>
      <c r="E16" s="286">
        <v>0.24479999999999999</v>
      </c>
      <c r="F16" s="229">
        <v>0.25</v>
      </c>
      <c r="G16" s="229">
        <v>0.06</v>
      </c>
      <c r="H16" s="229">
        <v>0.19</v>
      </c>
      <c r="I16" s="229">
        <v>0.31</v>
      </c>
      <c r="J16" s="230" t="s">
        <v>173</v>
      </c>
    </row>
    <row r="17" spans="2:10" ht="15" thickBot="1" x14ac:dyDescent="0.25">
      <c r="B17" s="218" t="s">
        <v>154</v>
      </c>
      <c r="C17" s="219">
        <v>4.0000000000000001E-3</v>
      </c>
      <c r="D17" s="220" t="s">
        <v>168</v>
      </c>
      <c r="E17" s="220" t="s">
        <v>168</v>
      </c>
      <c r="F17" s="220" t="s">
        <v>168</v>
      </c>
      <c r="G17" s="220" t="s">
        <v>168</v>
      </c>
      <c r="H17" s="220" t="s">
        <v>168</v>
      </c>
      <c r="I17" s="220" t="s">
        <v>168</v>
      </c>
      <c r="J17" s="221" t="s">
        <v>168</v>
      </c>
    </row>
    <row r="18" spans="2:10" x14ac:dyDescent="0.2">
      <c r="B18" s="292" t="s">
        <v>215</v>
      </c>
      <c r="C18" s="317" t="s">
        <v>168</v>
      </c>
      <c r="D18" s="317" t="s">
        <v>168</v>
      </c>
      <c r="E18" s="296">
        <v>2.3999999999999998E-3</v>
      </c>
      <c r="F18" s="317" t="s">
        <v>168</v>
      </c>
      <c r="G18" s="186" t="s">
        <v>168</v>
      </c>
      <c r="H18" s="186" t="s">
        <v>168</v>
      </c>
      <c r="I18" s="186" t="s">
        <v>168</v>
      </c>
      <c r="J18" s="293" t="s">
        <v>168</v>
      </c>
    </row>
    <row r="19" spans="2:10" ht="15" thickBot="1" x14ac:dyDescent="0.25">
      <c r="B19" s="187" t="s">
        <v>168</v>
      </c>
      <c r="C19" s="187" t="s">
        <v>168</v>
      </c>
      <c r="D19" s="188" t="s">
        <v>168</v>
      </c>
      <c r="E19" s="188" t="s">
        <v>168</v>
      </c>
      <c r="F19" s="188" t="s">
        <v>168</v>
      </c>
      <c r="G19" s="188" t="s">
        <v>168</v>
      </c>
      <c r="H19" s="188" t="s">
        <v>168</v>
      </c>
      <c r="I19" s="188" t="s">
        <v>168</v>
      </c>
      <c r="J19" s="188" t="s">
        <v>168</v>
      </c>
    </row>
    <row r="20" spans="2:10" ht="18.75" thickBot="1" x14ac:dyDescent="0.25">
      <c r="B20" s="222" t="s">
        <v>158</v>
      </c>
      <c r="C20" s="223" t="s">
        <v>168</v>
      </c>
      <c r="D20" s="223" t="s">
        <v>168</v>
      </c>
      <c r="E20" s="223" t="s">
        <v>168</v>
      </c>
      <c r="F20" s="223" t="s">
        <v>168</v>
      </c>
      <c r="G20" s="223" t="s">
        <v>168</v>
      </c>
      <c r="H20" s="223" t="s">
        <v>168</v>
      </c>
      <c r="I20" s="223" t="s">
        <v>168</v>
      </c>
      <c r="J20" s="224" t="s">
        <v>168</v>
      </c>
    </row>
    <row r="21" spans="2:10" ht="57.75" thickBot="1" x14ac:dyDescent="0.25">
      <c r="B21" s="240" t="s">
        <v>0</v>
      </c>
      <c r="C21" s="247" t="s">
        <v>143</v>
      </c>
      <c r="D21" s="247" t="s">
        <v>156</v>
      </c>
      <c r="E21" s="236" t="s">
        <v>214</v>
      </c>
      <c r="F21" s="247" t="s">
        <v>170</v>
      </c>
      <c r="G21" s="244" t="s">
        <v>53</v>
      </c>
      <c r="H21" s="248" t="s">
        <v>11</v>
      </c>
      <c r="I21" s="243" t="s">
        <v>168</v>
      </c>
      <c r="J21" s="244" t="s">
        <v>97</v>
      </c>
    </row>
    <row r="22" spans="2:10" ht="57.75" thickBot="1" x14ac:dyDescent="0.25">
      <c r="B22" s="154" t="s">
        <v>39</v>
      </c>
      <c r="C22" s="249">
        <v>0.45</v>
      </c>
      <c r="D22" s="245">
        <v>0.40610000000000002</v>
      </c>
      <c r="E22" s="287">
        <v>0.42430000000000001</v>
      </c>
      <c r="F22" s="245">
        <v>0.45</v>
      </c>
      <c r="G22" s="245">
        <v>0.06</v>
      </c>
      <c r="H22" s="245">
        <f t="shared" ref="H22:H28" si="0">+F22-G22</f>
        <v>0.39</v>
      </c>
      <c r="I22" s="245">
        <f t="shared" ref="I22:I28" si="1">+F22+G22</f>
        <v>0.51</v>
      </c>
      <c r="J22" s="246" t="s">
        <v>172</v>
      </c>
    </row>
    <row r="23" spans="2:10" ht="28.5" x14ac:dyDescent="0.2">
      <c r="B23" s="152" t="s">
        <v>50</v>
      </c>
      <c r="C23" s="152">
        <v>0.27</v>
      </c>
      <c r="D23" s="152">
        <v>0.23350000000000001</v>
      </c>
      <c r="E23" s="284">
        <v>0.23810000000000001</v>
      </c>
      <c r="F23" s="152">
        <v>0.27</v>
      </c>
      <c r="G23" s="152">
        <v>0.05</v>
      </c>
      <c r="H23" s="152">
        <f t="shared" si="0"/>
        <v>0.22000000000000003</v>
      </c>
      <c r="I23" s="152">
        <f t="shared" si="1"/>
        <v>0.32</v>
      </c>
      <c r="J23" s="226" t="s">
        <v>4</v>
      </c>
    </row>
    <row r="24" spans="2:10" ht="28.5" x14ac:dyDescent="0.2">
      <c r="B24" s="152" t="s">
        <v>95</v>
      </c>
      <c r="C24" s="152">
        <v>0.35</v>
      </c>
      <c r="D24" s="152">
        <v>0.35</v>
      </c>
      <c r="E24" s="284">
        <v>0.34179999999999999</v>
      </c>
      <c r="F24" s="152">
        <v>0.35</v>
      </c>
      <c r="G24" s="152">
        <v>0.06</v>
      </c>
      <c r="H24" s="152">
        <f t="shared" si="0"/>
        <v>0.28999999999999998</v>
      </c>
      <c r="I24" s="152">
        <f t="shared" si="1"/>
        <v>0.41</v>
      </c>
      <c r="J24" s="226" t="s">
        <v>174</v>
      </c>
    </row>
    <row r="25" spans="2:10" x14ac:dyDescent="0.2">
      <c r="B25" s="152" t="s">
        <v>130</v>
      </c>
      <c r="C25" s="152">
        <v>0.05</v>
      </c>
      <c r="D25" s="152">
        <v>0</v>
      </c>
      <c r="E25" s="284">
        <v>8.6E-3</v>
      </c>
      <c r="F25" s="152">
        <v>0.05</v>
      </c>
      <c r="G25" s="152">
        <v>0.05</v>
      </c>
      <c r="H25" s="152">
        <f t="shared" si="0"/>
        <v>0</v>
      </c>
      <c r="I25" s="152">
        <f t="shared" si="1"/>
        <v>0.1</v>
      </c>
      <c r="J25" s="228" t="s">
        <v>168</v>
      </c>
    </row>
    <row r="26" spans="2:10" ht="28.5" x14ac:dyDescent="0.2">
      <c r="B26" s="152" t="s">
        <v>102</v>
      </c>
      <c r="C26" s="152">
        <v>0.05</v>
      </c>
      <c r="D26" s="152">
        <v>8.3999999999999995E-3</v>
      </c>
      <c r="E26" s="284">
        <v>1.5699999999999999E-2</v>
      </c>
      <c r="F26" s="152">
        <v>0.05</v>
      </c>
      <c r="G26" s="152">
        <v>0.05</v>
      </c>
      <c r="H26" s="152">
        <f t="shared" si="0"/>
        <v>0</v>
      </c>
      <c r="I26" s="152">
        <f t="shared" si="1"/>
        <v>0.1</v>
      </c>
      <c r="J26" s="227" t="s">
        <v>168</v>
      </c>
    </row>
    <row r="27" spans="2:10" x14ac:dyDescent="0.2">
      <c r="B27" s="152" t="s">
        <v>131</v>
      </c>
      <c r="C27" s="152">
        <v>0.05</v>
      </c>
      <c r="D27" s="152">
        <v>1.12E-2</v>
      </c>
      <c r="E27" s="284">
        <v>6.1000000000000004E-3</v>
      </c>
      <c r="F27" s="152">
        <v>0.05</v>
      </c>
      <c r="G27" s="152">
        <v>0.05</v>
      </c>
      <c r="H27" s="152">
        <f t="shared" si="0"/>
        <v>0</v>
      </c>
      <c r="I27" s="152">
        <f t="shared" si="1"/>
        <v>0.1</v>
      </c>
      <c r="J27" s="227" t="s">
        <v>168</v>
      </c>
    </row>
    <row r="28" spans="2:10" x14ac:dyDescent="0.2">
      <c r="B28" s="152" t="s">
        <v>48</v>
      </c>
      <c r="C28" s="152">
        <v>0.15</v>
      </c>
      <c r="D28" s="152">
        <v>0.12189999999999999</v>
      </c>
      <c r="E28" s="284">
        <v>0.1206</v>
      </c>
      <c r="F28" s="152">
        <v>0.15</v>
      </c>
      <c r="G28" s="152">
        <v>0.05</v>
      </c>
      <c r="H28" s="152">
        <f t="shared" si="0"/>
        <v>9.9999999999999992E-2</v>
      </c>
      <c r="I28" s="152">
        <f t="shared" si="1"/>
        <v>0.2</v>
      </c>
      <c r="J28" s="227" t="s">
        <v>168</v>
      </c>
    </row>
    <row r="29" spans="2:10" x14ac:dyDescent="0.2">
      <c r="B29" s="152" t="s">
        <v>9</v>
      </c>
      <c r="C29" s="159">
        <v>1.3699999999999999</v>
      </c>
      <c r="D29" s="159">
        <v>1.1311</v>
      </c>
      <c r="E29" s="285">
        <f>SUM(E22:E28)</f>
        <v>1.1552</v>
      </c>
      <c r="F29" s="159">
        <v>1.3699999999999999</v>
      </c>
      <c r="G29" s="186" t="s">
        <v>168</v>
      </c>
      <c r="H29" s="186" t="s">
        <v>168</v>
      </c>
      <c r="I29" s="186" t="s">
        <v>168</v>
      </c>
      <c r="J29" s="228" t="s">
        <v>168</v>
      </c>
    </row>
    <row r="30" spans="2:10" ht="15" thickBot="1" x14ac:dyDescent="0.25">
      <c r="B30" s="229" t="s">
        <v>15</v>
      </c>
      <c r="C30" s="229">
        <v>0.21</v>
      </c>
      <c r="D30" s="229">
        <v>0.2122</v>
      </c>
      <c r="E30" s="286">
        <v>0.1973</v>
      </c>
      <c r="F30" s="229">
        <v>0.21</v>
      </c>
      <c r="G30" s="229">
        <v>0.06</v>
      </c>
      <c r="H30" s="229">
        <f>+F30-G30</f>
        <v>0.15</v>
      </c>
      <c r="I30" s="229">
        <f>+F30+G30</f>
        <v>0.27</v>
      </c>
      <c r="J30" s="230" t="s">
        <v>173</v>
      </c>
    </row>
    <row r="31" spans="2:10" ht="15" thickBot="1" x14ac:dyDescent="0.25">
      <c r="B31" s="218" t="s">
        <v>154</v>
      </c>
      <c r="C31" s="219">
        <v>4.0000000000000001E-3</v>
      </c>
      <c r="D31" s="220" t="s">
        <v>168</v>
      </c>
      <c r="E31" s="220" t="s">
        <v>168</v>
      </c>
      <c r="F31" s="220" t="s">
        <v>168</v>
      </c>
      <c r="G31" s="220" t="s">
        <v>168</v>
      </c>
      <c r="H31" s="220" t="s">
        <v>168</v>
      </c>
      <c r="I31" s="220" t="s">
        <v>168</v>
      </c>
      <c r="J31" s="221" t="s">
        <v>168</v>
      </c>
    </row>
    <row r="32" spans="2:10" x14ac:dyDescent="0.2">
      <c r="B32" s="292" t="s">
        <v>215</v>
      </c>
      <c r="C32" s="317" t="s">
        <v>168</v>
      </c>
      <c r="D32" s="317" t="s">
        <v>168</v>
      </c>
      <c r="E32" s="296">
        <v>2.3999999999999998E-3</v>
      </c>
      <c r="F32" s="317" t="s">
        <v>168</v>
      </c>
      <c r="G32" s="186" t="s">
        <v>168</v>
      </c>
      <c r="H32" s="186" t="s">
        <v>168</v>
      </c>
      <c r="I32" s="186" t="s">
        <v>168</v>
      </c>
      <c r="J32" s="293" t="s">
        <v>168</v>
      </c>
    </row>
    <row r="33" spans="2:10" ht="15" thickBot="1" x14ac:dyDescent="0.25">
      <c r="B33" s="188" t="s">
        <v>168</v>
      </c>
      <c r="C33" s="188" t="s">
        <v>168</v>
      </c>
      <c r="D33" s="188" t="s">
        <v>168</v>
      </c>
      <c r="E33" s="188" t="s">
        <v>168</v>
      </c>
      <c r="F33" s="188" t="s">
        <v>168</v>
      </c>
      <c r="G33" s="188" t="s">
        <v>168</v>
      </c>
      <c r="H33" s="188" t="s">
        <v>168</v>
      </c>
      <c r="I33" s="188" t="s">
        <v>168</v>
      </c>
      <c r="J33" s="188" t="s">
        <v>168</v>
      </c>
    </row>
    <row r="34" spans="2:10" ht="18.75" thickBot="1" x14ac:dyDescent="0.25">
      <c r="B34" s="222" t="s">
        <v>159</v>
      </c>
      <c r="C34" s="223" t="s">
        <v>168</v>
      </c>
      <c r="D34" s="223" t="s">
        <v>168</v>
      </c>
      <c r="E34" s="223" t="s">
        <v>168</v>
      </c>
      <c r="F34" s="223" t="s">
        <v>168</v>
      </c>
      <c r="G34" s="223" t="s">
        <v>168</v>
      </c>
      <c r="H34" s="223" t="s">
        <v>168</v>
      </c>
      <c r="I34" s="223" t="s">
        <v>168</v>
      </c>
      <c r="J34" s="224" t="s">
        <v>168</v>
      </c>
    </row>
    <row r="35" spans="2:10" ht="57.75" thickBot="1" x14ac:dyDescent="0.25">
      <c r="B35" s="240" t="s">
        <v>0</v>
      </c>
      <c r="C35" s="247" t="s">
        <v>143</v>
      </c>
      <c r="D35" s="247" t="s">
        <v>156</v>
      </c>
      <c r="E35" s="236" t="s">
        <v>214</v>
      </c>
      <c r="F35" s="247" t="s">
        <v>170</v>
      </c>
      <c r="G35" s="244" t="s">
        <v>53</v>
      </c>
      <c r="H35" s="248" t="s">
        <v>11</v>
      </c>
      <c r="I35" s="243" t="s">
        <v>168</v>
      </c>
      <c r="J35" s="244" t="s">
        <v>97</v>
      </c>
    </row>
    <row r="36" spans="2:10" ht="57.75" thickBot="1" x14ac:dyDescent="0.25">
      <c r="B36" s="154" t="s">
        <v>39</v>
      </c>
      <c r="C36" s="249">
        <v>0.25</v>
      </c>
      <c r="D36" s="245">
        <v>0.1804</v>
      </c>
      <c r="E36" s="287">
        <v>0.21679999999999999</v>
      </c>
      <c r="F36" s="245">
        <v>0.25</v>
      </c>
      <c r="G36" s="239">
        <v>0.06</v>
      </c>
      <c r="H36" s="245">
        <f t="shared" ref="H36:H42" si="2">+F36-G36</f>
        <v>0.19</v>
      </c>
      <c r="I36" s="245">
        <f t="shared" ref="I36:I42" si="3">+F36+G36</f>
        <v>0.31</v>
      </c>
      <c r="J36" s="246" t="s">
        <v>172</v>
      </c>
    </row>
    <row r="37" spans="2:10" ht="28.5" x14ac:dyDescent="0.2">
      <c r="B37" s="152" t="s">
        <v>50</v>
      </c>
      <c r="C37" s="152">
        <v>0.38</v>
      </c>
      <c r="D37" s="152">
        <v>0.33610000000000001</v>
      </c>
      <c r="E37" s="284">
        <v>0.33900000000000002</v>
      </c>
      <c r="F37" s="152">
        <v>0.38</v>
      </c>
      <c r="G37" s="152">
        <v>0.05</v>
      </c>
      <c r="H37" s="152">
        <f t="shared" si="2"/>
        <v>0.33</v>
      </c>
      <c r="I37" s="152">
        <f t="shared" si="3"/>
        <v>0.43</v>
      </c>
      <c r="J37" s="226" t="s">
        <v>4</v>
      </c>
    </row>
    <row r="38" spans="2:10" ht="28.5" x14ac:dyDescent="0.2">
      <c r="B38" s="152" t="s">
        <v>95</v>
      </c>
      <c r="C38" s="152">
        <v>0.35</v>
      </c>
      <c r="D38" s="152">
        <v>0.33579999999999999</v>
      </c>
      <c r="E38" s="284">
        <v>0.33960000000000001</v>
      </c>
      <c r="F38" s="152">
        <v>0.35</v>
      </c>
      <c r="G38" s="152">
        <v>0.06</v>
      </c>
      <c r="H38" s="152">
        <f t="shared" si="2"/>
        <v>0.28999999999999998</v>
      </c>
      <c r="I38" s="152">
        <f t="shared" si="3"/>
        <v>0.41</v>
      </c>
      <c r="J38" s="226" t="s">
        <v>174</v>
      </c>
    </row>
    <row r="39" spans="2:10" x14ac:dyDescent="0.2">
      <c r="B39" s="152" t="s">
        <v>130</v>
      </c>
      <c r="C39" s="152">
        <v>0.05</v>
      </c>
      <c r="D39" s="152">
        <v>0</v>
      </c>
      <c r="E39" s="284">
        <v>5.4999999999999997E-3</v>
      </c>
      <c r="F39" s="152">
        <v>0.05</v>
      </c>
      <c r="G39" s="152">
        <v>0.05</v>
      </c>
      <c r="H39" s="152">
        <f t="shared" si="2"/>
        <v>0</v>
      </c>
      <c r="I39" s="152">
        <f t="shared" si="3"/>
        <v>0.1</v>
      </c>
      <c r="J39" s="228" t="s">
        <v>168</v>
      </c>
    </row>
    <row r="40" spans="2:10" ht="28.5" x14ac:dyDescent="0.2">
      <c r="B40" s="152" t="s">
        <v>102</v>
      </c>
      <c r="C40" s="152">
        <v>0.05</v>
      </c>
      <c r="D40" s="152">
        <v>1.6199999999999999E-2</v>
      </c>
      <c r="E40" s="284">
        <v>2.8E-3</v>
      </c>
      <c r="F40" s="152">
        <v>0.05</v>
      </c>
      <c r="G40" s="152">
        <v>0.05</v>
      </c>
      <c r="H40" s="152">
        <f t="shared" si="2"/>
        <v>0</v>
      </c>
      <c r="I40" s="152">
        <f t="shared" si="3"/>
        <v>0.1</v>
      </c>
      <c r="J40" s="227" t="s">
        <v>168</v>
      </c>
    </row>
    <row r="41" spans="2:10" x14ac:dyDescent="0.2">
      <c r="B41" s="152" t="s">
        <v>131</v>
      </c>
      <c r="C41" s="152">
        <v>0.05</v>
      </c>
      <c r="D41" s="152">
        <v>9.7000000000000003E-3</v>
      </c>
      <c r="E41" s="284">
        <v>0</v>
      </c>
      <c r="F41" s="152">
        <v>0.05</v>
      </c>
      <c r="G41" s="152">
        <v>0.05</v>
      </c>
      <c r="H41" s="152">
        <f>+F41-G41</f>
        <v>0</v>
      </c>
      <c r="I41" s="152">
        <f>+F41+G41</f>
        <v>0.1</v>
      </c>
      <c r="J41" s="227" t="s">
        <v>168</v>
      </c>
    </row>
    <row r="42" spans="2:10" x14ac:dyDescent="0.2">
      <c r="B42" s="152" t="s">
        <v>48</v>
      </c>
      <c r="C42" s="152">
        <v>0.15</v>
      </c>
      <c r="D42" s="152">
        <v>0.1666</v>
      </c>
      <c r="E42" s="284">
        <v>0.1263</v>
      </c>
      <c r="F42" s="152">
        <v>0.15</v>
      </c>
      <c r="G42" s="152">
        <v>0.05</v>
      </c>
      <c r="H42" s="152">
        <f t="shared" si="2"/>
        <v>9.9999999999999992E-2</v>
      </c>
      <c r="I42" s="152">
        <f t="shared" si="3"/>
        <v>0.2</v>
      </c>
      <c r="J42" s="227" t="s">
        <v>168</v>
      </c>
    </row>
    <row r="43" spans="2:10" x14ac:dyDescent="0.2">
      <c r="B43" s="152" t="s">
        <v>9</v>
      </c>
      <c r="C43" s="159">
        <v>1.28</v>
      </c>
      <c r="D43" s="159">
        <v>1.0448</v>
      </c>
      <c r="E43" s="285">
        <f>SUM(E36:E42)</f>
        <v>1.03</v>
      </c>
      <c r="F43" s="159">
        <v>1.28</v>
      </c>
      <c r="G43" s="186" t="s">
        <v>168</v>
      </c>
      <c r="H43" s="186" t="s">
        <v>168</v>
      </c>
      <c r="I43" s="186" t="s">
        <v>168</v>
      </c>
      <c r="J43" s="228" t="s">
        <v>168</v>
      </c>
    </row>
    <row r="44" spans="2:10" ht="15" thickBot="1" x14ac:dyDescent="0.25">
      <c r="B44" s="229" t="s">
        <v>15</v>
      </c>
      <c r="C44" s="229">
        <v>0.16</v>
      </c>
      <c r="D44" s="229">
        <v>0.13150000000000001</v>
      </c>
      <c r="E44" s="286">
        <v>0.16950000000000001</v>
      </c>
      <c r="F44" s="229">
        <v>0.16</v>
      </c>
      <c r="G44" s="229">
        <v>0.06</v>
      </c>
      <c r="H44" s="229">
        <f>+F44-G44</f>
        <v>0.1</v>
      </c>
      <c r="I44" s="229">
        <f>+F44+G44</f>
        <v>0.22</v>
      </c>
      <c r="J44" s="230" t="s">
        <v>173</v>
      </c>
    </row>
    <row r="45" spans="2:10" ht="15" thickBot="1" x14ac:dyDescent="0.25">
      <c r="B45" s="218" t="s">
        <v>154</v>
      </c>
      <c r="C45" s="219">
        <v>4.0000000000000001E-3</v>
      </c>
      <c r="D45" s="220" t="s">
        <v>168</v>
      </c>
      <c r="E45" s="220" t="s">
        <v>168</v>
      </c>
      <c r="F45" s="220" t="s">
        <v>168</v>
      </c>
      <c r="G45" s="220" t="s">
        <v>168</v>
      </c>
      <c r="H45" s="220" t="s">
        <v>168</v>
      </c>
      <c r="I45" s="220" t="s">
        <v>168</v>
      </c>
      <c r="J45" s="221" t="s">
        <v>168</v>
      </c>
    </row>
    <row r="46" spans="2:10" x14ac:dyDescent="0.2">
      <c r="B46" s="292" t="s">
        <v>215</v>
      </c>
      <c r="C46" s="317" t="s">
        <v>168</v>
      </c>
      <c r="D46" s="317" t="s">
        <v>168</v>
      </c>
      <c r="E46" s="296">
        <v>2.3999999999999998E-3</v>
      </c>
      <c r="F46" s="317" t="s">
        <v>168</v>
      </c>
      <c r="G46" s="317" t="s">
        <v>168</v>
      </c>
      <c r="H46" s="317" t="s">
        <v>168</v>
      </c>
      <c r="I46" s="317" t="s">
        <v>168</v>
      </c>
      <c r="J46" s="295" t="s">
        <v>168</v>
      </c>
    </row>
    <row r="47" spans="2:10" x14ac:dyDescent="0.2">
      <c r="B47" s="289"/>
      <c r="C47" s="290"/>
      <c r="D47" s="291"/>
      <c r="E47" s="291"/>
      <c r="F47" s="291"/>
      <c r="G47" s="291"/>
      <c r="H47" s="291"/>
      <c r="I47" s="291"/>
      <c r="J47" s="291"/>
    </row>
    <row r="48" spans="2:10" x14ac:dyDescent="0.2">
      <c r="B48" s="27" t="s">
        <v>96</v>
      </c>
      <c r="C48" s="172"/>
      <c r="D48" s="172"/>
      <c r="E48" s="172"/>
      <c r="F48" s="172"/>
      <c r="G48" s="172"/>
      <c r="H48" s="172"/>
    </row>
    <row r="10000" spans="52:52" x14ac:dyDescent="0.2">
      <c r="AZ10000">
        <v>1</v>
      </c>
    </row>
    <row r="10004" spans="52:52" x14ac:dyDescent="0.2">
      <c r="AZ10004">
        <v>1</v>
      </c>
    </row>
  </sheetData>
  <mergeCells count="1">
    <mergeCell ref="A2:H3"/>
  </mergeCells>
  <pageMargins left="0.25" right="0.25" top="0.4" bottom="0.75" header="0.3" footer="0.3"/>
  <pageSetup paperSize="9" scale="69" fitToHeight="0"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2.25" style="42" customWidth="1"/>
    <col min="4" max="4" width="16.125" style="42" customWidth="1"/>
    <col min="5" max="5" width="32.25" style="42" customWidth="1"/>
    <col min="6" max="6" width="26.25" style="42" bestFit="1" customWidth="1"/>
    <col min="7" max="52" width="8" style="42" customWidth="1"/>
    <col min="53" max="16384" width="0" style="42" hidden="1"/>
  </cols>
  <sheetData>
    <row r="1" spans="2:8" customFormat="1" ht="27.6" customHeight="1" x14ac:dyDescent="0.2">
      <c r="C1" s="124" t="s">
        <v>144</v>
      </c>
      <c r="D1" s="119"/>
      <c r="E1" s="89"/>
      <c r="F1" s="89"/>
      <c r="G1" s="89"/>
      <c r="H1" s="89"/>
    </row>
    <row r="2" spans="2:8" s="119" customFormat="1" ht="18" x14ac:dyDescent="0.2">
      <c r="B2" s="143" t="s">
        <v>160</v>
      </c>
      <c r="C2" s="144" t="s">
        <v>56</v>
      </c>
      <c r="D2" s="145" t="s">
        <v>161</v>
      </c>
      <c r="E2" s="146" t="s">
        <v>162</v>
      </c>
      <c r="F2" s="119" t="s">
        <v>163</v>
      </c>
    </row>
    <row r="3" spans="2:8" s="119" customFormat="1" ht="15.6" customHeight="1" thickBot="1" x14ac:dyDescent="0.25">
      <c r="B3" s="147" t="s">
        <v>51</v>
      </c>
      <c r="C3" s="148" t="s">
        <v>52</v>
      </c>
      <c r="D3" s="189" t="s">
        <v>168</v>
      </c>
      <c r="E3" s="134" t="s">
        <v>97</v>
      </c>
      <c r="F3" s="167" t="s">
        <v>155</v>
      </c>
    </row>
    <row r="4" spans="2:8" ht="9" customHeight="1" thickTop="1" x14ac:dyDescent="0.2">
      <c r="B4" s="190" t="s">
        <v>168</v>
      </c>
      <c r="C4" s="203" t="s">
        <v>168</v>
      </c>
      <c r="D4" s="204" t="s">
        <v>168</v>
      </c>
      <c r="E4" s="205" t="s">
        <v>168</v>
      </c>
      <c r="F4" s="175">
        <v>4.0000000000000001E-3</v>
      </c>
    </row>
    <row r="5" spans="2:8" ht="75" x14ac:dyDescent="0.2">
      <c r="B5" s="191" t="s">
        <v>168</v>
      </c>
      <c r="C5" s="179" t="s">
        <v>138</v>
      </c>
      <c r="D5" s="181">
        <v>0.4</v>
      </c>
      <c r="E5" s="160" t="s">
        <v>4</v>
      </c>
      <c r="F5" s="193" t="s">
        <v>168</v>
      </c>
    </row>
    <row r="6" spans="2:8" ht="17.45" customHeight="1" x14ac:dyDescent="0.2">
      <c r="B6" s="191" t="s">
        <v>168</v>
      </c>
      <c r="C6" s="206" t="s">
        <v>168</v>
      </c>
      <c r="D6" s="182">
        <v>0.25</v>
      </c>
      <c r="E6" s="161" t="s">
        <v>99</v>
      </c>
      <c r="F6" s="193" t="s">
        <v>168</v>
      </c>
    </row>
    <row r="7" spans="2:8" ht="15" x14ac:dyDescent="0.2">
      <c r="B7" s="138" t="s">
        <v>85</v>
      </c>
      <c r="C7" s="206" t="s">
        <v>168</v>
      </c>
      <c r="D7" s="182">
        <v>0.2</v>
      </c>
      <c r="E7" s="161" t="s">
        <v>100</v>
      </c>
      <c r="F7" s="193" t="s">
        <v>168</v>
      </c>
    </row>
    <row r="8" spans="2:8" ht="15" x14ac:dyDescent="0.2">
      <c r="B8" s="191" t="s">
        <v>168</v>
      </c>
      <c r="C8" s="206" t="s">
        <v>168</v>
      </c>
      <c r="D8" s="182">
        <v>0.15</v>
      </c>
      <c r="E8" s="161" t="s">
        <v>101</v>
      </c>
      <c r="F8" s="193" t="s">
        <v>168</v>
      </c>
    </row>
    <row r="9" spans="2:8" ht="15" x14ac:dyDescent="0.2">
      <c r="B9" s="191" t="s">
        <v>168</v>
      </c>
      <c r="C9" s="206" t="s">
        <v>168</v>
      </c>
      <c r="D9" s="207" t="s">
        <v>168</v>
      </c>
      <c r="E9" s="162" t="s">
        <v>72</v>
      </c>
      <c r="F9" s="193" t="s">
        <v>168</v>
      </c>
    </row>
    <row r="10" spans="2:8" ht="12.75" customHeight="1" thickBot="1" x14ac:dyDescent="0.25">
      <c r="B10" s="208" t="s">
        <v>168</v>
      </c>
      <c r="C10" s="209" t="s">
        <v>168</v>
      </c>
      <c r="D10" s="210" t="s">
        <v>168</v>
      </c>
      <c r="E10" s="211" t="s">
        <v>168</v>
      </c>
      <c r="F10" s="193" t="s">
        <v>168</v>
      </c>
    </row>
    <row r="11" spans="2:8" ht="70.5" customHeight="1" thickTop="1" thickBot="1" x14ac:dyDescent="0.25">
      <c r="B11" s="140" t="s">
        <v>87</v>
      </c>
      <c r="C11" s="149" t="s">
        <v>137</v>
      </c>
      <c r="D11" s="212" t="s">
        <v>168</v>
      </c>
      <c r="E11" s="163" t="s">
        <v>124</v>
      </c>
      <c r="F11" s="175">
        <v>4.0000000000000001E-3</v>
      </c>
    </row>
    <row r="12" spans="2:8" ht="104.25" customHeight="1" thickTop="1" thickBot="1" x14ac:dyDescent="0.25">
      <c r="B12" s="180" t="s">
        <v>88</v>
      </c>
      <c r="C12" s="179" t="s">
        <v>140</v>
      </c>
      <c r="D12" s="213" t="s">
        <v>168</v>
      </c>
      <c r="E12" s="163" t="s">
        <v>89</v>
      </c>
      <c r="F12" s="175">
        <v>4.0000000000000001E-3</v>
      </c>
    </row>
    <row r="13" spans="2:8" ht="105.75" thickTop="1" x14ac:dyDescent="0.2">
      <c r="B13" s="180" t="s">
        <v>86</v>
      </c>
      <c r="C13" s="178" t="s">
        <v>139</v>
      </c>
      <c r="D13" s="183">
        <v>0.23</v>
      </c>
      <c r="E13" s="160" t="s">
        <v>4</v>
      </c>
      <c r="F13" s="175">
        <v>4.0000000000000001E-3</v>
      </c>
    </row>
    <row r="14" spans="2:8" ht="15" x14ac:dyDescent="0.2">
      <c r="B14" s="214" t="s">
        <v>168</v>
      </c>
      <c r="C14" s="206" t="s">
        <v>168</v>
      </c>
      <c r="D14" s="183">
        <v>0.22</v>
      </c>
      <c r="E14" s="161" t="s">
        <v>99</v>
      </c>
      <c r="F14" s="193" t="s">
        <v>168</v>
      </c>
    </row>
    <row r="15" spans="2:8" ht="15" x14ac:dyDescent="0.2">
      <c r="B15" s="214" t="s">
        <v>168</v>
      </c>
      <c r="C15" s="206" t="s">
        <v>168</v>
      </c>
      <c r="D15" s="183">
        <v>0.2</v>
      </c>
      <c r="E15" s="161" t="s">
        <v>100</v>
      </c>
      <c r="F15" s="193" t="s">
        <v>168</v>
      </c>
    </row>
    <row r="16" spans="2:8" ht="15" x14ac:dyDescent="0.2">
      <c r="B16" s="214" t="s">
        <v>168</v>
      </c>
      <c r="C16" s="206" t="s">
        <v>168</v>
      </c>
      <c r="D16" s="184">
        <v>0.15</v>
      </c>
      <c r="E16" s="161" t="s">
        <v>101</v>
      </c>
      <c r="F16" s="193" t="s">
        <v>168</v>
      </c>
    </row>
    <row r="17" spans="2:6" ht="15" x14ac:dyDescent="0.2">
      <c r="B17" s="214" t="s">
        <v>168</v>
      </c>
      <c r="C17" s="206" t="s">
        <v>168</v>
      </c>
      <c r="D17" s="184">
        <v>0.06</v>
      </c>
      <c r="E17" s="164" t="s">
        <v>61</v>
      </c>
      <c r="F17" s="193" t="s">
        <v>168</v>
      </c>
    </row>
    <row r="18" spans="2:6" ht="15" x14ac:dyDescent="0.2">
      <c r="B18" s="214" t="s">
        <v>168</v>
      </c>
      <c r="C18" s="206" t="s">
        <v>168</v>
      </c>
      <c r="D18" s="184">
        <v>0.14000000000000001</v>
      </c>
      <c r="E18" s="165" t="s">
        <v>73</v>
      </c>
      <c r="F18" s="193" t="s">
        <v>168</v>
      </c>
    </row>
    <row r="19" spans="2:6" ht="26.25" customHeight="1" thickBot="1" x14ac:dyDescent="0.25">
      <c r="B19" s="215" t="s">
        <v>168</v>
      </c>
      <c r="C19" s="206" t="s">
        <v>168</v>
      </c>
      <c r="D19" s="194" t="s">
        <v>168</v>
      </c>
      <c r="E19" s="165" t="s">
        <v>72</v>
      </c>
      <c r="F19" s="193" t="s">
        <v>168</v>
      </c>
    </row>
    <row r="20" spans="2:6" ht="91.5" thickTop="1" thickBot="1" x14ac:dyDescent="0.25">
      <c r="B20" s="150" t="s">
        <v>128</v>
      </c>
      <c r="C20" s="150" t="s">
        <v>129</v>
      </c>
      <c r="D20" s="199" t="s">
        <v>168</v>
      </c>
      <c r="E20" s="163" t="s">
        <v>127</v>
      </c>
      <c r="F20" s="175">
        <v>4.0000000000000001E-3</v>
      </c>
    </row>
    <row r="21" spans="2:6" ht="183.75" thickTop="1" thickBot="1" x14ac:dyDescent="0.25">
      <c r="B21" s="150" t="s">
        <v>145</v>
      </c>
      <c r="C21" s="150" t="s">
        <v>150</v>
      </c>
      <c r="D21" s="199" t="s">
        <v>168</v>
      </c>
      <c r="E21" s="166" t="s">
        <v>153</v>
      </c>
      <c r="F21" s="175">
        <v>4.0000000000000001E-3</v>
      </c>
    </row>
    <row r="22" spans="2:6" ht="136.5" thickTop="1" thickBot="1" x14ac:dyDescent="0.25">
      <c r="B22" s="157" t="s">
        <v>148</v>
      </c>
      <c r="C22" s="150" t="s">
        <v>149</v>
      </c>
      <c r="D22" s="200" t="s">
        <v>168</v>
      </c>
      <c r="E22" s="166" t="s">
        <v>152</v>
      </c>
      <c r="F22" s="175">
        <v>4.0000000000000001E-3</v>
      </c>
    </row>
    <row r="23" spans="2:6" ht="15" thickTop="1" x14ac:dyDescent="0.2">
      <c r="B23" s="27"/>
    </row>
    <row r="24" spans="2:6" x14ac:dyDescent="0.2">
      <c r="B24" s="27"/>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74803149606299213" bottom="0.74803149606299213" header="0.31496062992125984" footer="0.31496062992125984"/>
  <pageSetup paperSize="9" scale="55"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גיליון7"/>
  <dimension ref="B1:L14"/>
  <sheetViews>
    <sheetView showGridLines="0" rightToLeft="1" zoomScaleNormal="100" zoomScaleSheetLayoutView="100" workbookViewId="0">
      <selection activeCell="B13" sqref="B13"/>
    </sheetView>
  </sheetViews>
  <sheetFormatPr defaultRowHeight="14.25" x14ac:dyDescent="0.2"/>
  <cols>
    <col min="2" max="2" width="36" customWidth="1"/>
    <col min="3" max="4" width="12.125" customWidth="1"/>
    <col min="5" max="5" width="9.25" customWidth="1"/>
    <col min="6" max="6" width="11.25" customWidth="1"/>
    <col min="7" max="7" width="14.375" customWidth="1"/>
    <col min="8" max="8" width="33.75" customWidth="1"/>
    <col min="12" max="12" width="10.75" customWidth="1"/>
  </cols>
  <sheetData>
    <row r="1" spans="2:12" ht="30" customHeight="1" x14ac:dyDescent="0.2">
      <c r="D1" s="99" t="s">
        <v>105</v>
      </c>
      <c r="E1" s="92"/>
      <c r="F1" s="92"/>
      <c r="G1" s="92"/>
      <c r="H1" s="92"/>
    </row>
    <row r="2" spans="2:12" ht="30" customHeight="1" x14ac:dyDescent="0.2">
      <c r="B2" s="93"/>
      <c r="C2" s="111" t="s">
        <v>94</v>
      </c>
      <c r="D2" s="94"/>
      <c r="E2" s="94"/>
      <c r="F2" s="95"/>
      <c r="G2" s="95"/>
      <c r="H2" s="96"/>
    </row>
    <row r="3" spans="2:12" ht="49.9" customHeight="1" x14ac:dyDescent="0.2">
      <c r="B3" s="12" t="s">
        <v>0</v>
      </c>
      <c r="C3" s="12" t="s">
        <v>103</v>
      </c>
      <c r="D3" s="28" t="s">
        <v>104</v>
      </c>
      <c r="E3" s="12" t="s">
        <v>53</v>
      </c>
      <c r="F3" s="98" t="s">
        <v>11</v>
      </c>
      <c r="G3" s="98"/>
      <c r="H3" s="12" t="s">
        <v>97</v>
      </c>
    </row>
    <row r="4" spans="2:12" ht="27.6" customHeight="1" x14ac:dyDescent="0.2">
      <c r="B4" s="29" t="s">
        <v>55</v>
      </c>
      <c r="C4" s="31">
        <v>0</v>
      </c>
      <c r="D4" s="30">
        <v>0</v>
      </c>
      <c r="E4" s="32">
        <v>0.01</v>
      </c>
      <c r="F4" s="32">
        <v>0</v>
      </c>
      <c r="G4" s="32">
        <v>0.01</v>
      </c>
      <c r="H4" s="33" t="s">
        <v>110</v>
      </c>
      <c r="I4" s="38"/>
    </row>
    <row r="5" spans="2:12" ht="27.6" customHeight="1" x14ac:dyDescent="0.2">
      <c r="B5" s="29" t="s">
        <v>50</v>
      </c>
      <c r="C5" s="31">
        <v>0.998</v>
      </c>
      <c r="D5" s="30">
        <v>0.96</v>
      </c>
      <c r="E5" s="32">
        <v>0.05</v>
      </c>
      <c r="F5" s="32">
        <v>0.90999999999999992</v>
      </c>
      <c r="G5" s="32">
        <v>1</v>
      </c>
      <c r="H5" s="33" t="s">
        <v>4</v>
      </c>
      <c r="I5" s="38"/>
    </row>
    <row r="6" spans="2:12" ht="18.600000000000001" customHeight="1" x14ac:dyDescent="0.25">
      <c r="B6" s="29" t="s">
        <v>95</v>
      </c>
      <c r="C6" s="31">
        <v>0</v>
      </c>
      <c r="D6" s="30">
        <v>0</v>
      </c>
      <c r="E6" s="32">
        <v>0.01</v>
      </c>
      <c r="F6" s="32">
        <v>0</v>
      </c>
      <c r="G6" s="32">
        <v>0.01</v>
      </c>
      <c r="H6" s="33" t="s">
        <v>7</v>
      </c>
      <c r="I6" s="38"/>
      <c r="L6" s="24"/>
    </row>
    <row r="7" spans="2:12" ht="18.600000000000001" customHeight="1" x14ac:dyDescent="0.2">
      <c r="B7" s="29" t="s">
        <v>8</v>
      </c>
      <c r="C7" s="31">
        <v>0</v>
      </c>
      <c r="D7" s="30">
        <v>0</v>
      </c>
      <c r="E7" s="32">
        <v>0</v>
      </c>
      <c r="F7" s="32">
        <v>0</v>
      </c>
      <c r="G7" s="32">
        <v>0</v>
      </c>
      <c r="H7" s="33"/>
      <c r="I7" s="38"/>
    </row>
    <row r="8" spans="2:12" ht="31.5" customHeight="1" x14ac:dyDescent="0.2">
      <c r="B8" s="29" t="s">
        <v>102</v>
      </c>
      <c r="C8" s="31">
        <v>0</v>
      </c>
      <c r="D8" s="30">
        <v>0</v>
      </c>
      <c r="E8" s="32">
        <v>0</v>
      </c>
      <c r="F8" s="32">
        <v>0</v>
      </c>
      <c r="G8" s="32">
        <v>0</v>
      </c>
      <c r="H8" s="33"/>
      <c r="I8" s="38"/>
    </row>
    <row r="9" spans="2:12" ht="18.600000000000001" customHeight="1" x14ac:dyDescent="0.2">
      <c r="B9" s="29" t="s">
        <v>48</v>
      </c>
      <c r="C9" s="31">
        <v>2E-3</v>
      </c>
      <c r="D9" s="30">
        <v>0.04</v>
      </c>
      <c r="E9" s="32"/>
      <c r="F9" s="32"/>
      <c r="G9" s="32"/>
      <c r="H9" s="33"/>
      <c r="I9" s="38"/>
    </row>
    <row r="10" spans="2:12" ht="18.600000000000001" customHeight="1" x14ac:dyDescent="0.2">
      <c r="B10" s="29" t="s">
        <v>9</v>
      </c>
      <c r="C10" s="31">
        <v>1</v>
      </c>
      <c r="D10" s="30">
        <v>1</v>
      </c>
      <c r="E10" s="32"/>
      <c r="F10" s="32"/>
      <c r="G10" s="32"/>
      <c r="H10" s="33"/>
      <c r="I10" s="38"/>
    </row>
    <row r="11" spans="2:12" ht="18.600000000000001" customHeight="1" x14ac:dyDescent="0.2">
      <c r="B11" s="29" t="s">
        <v>15</v>
      </c>
      <c r="C11" s="31">
        <v>0</v>
      </c>
      <c r="D11" s="30">
        <v>0</v>
      </c>
      <c r="E11" s="32">
        <v>0</v>
      </c>
      <c r="F11" s="32">
        <v>0</v>
      </c>
      <c r="G11" s="32">
        <v>0</v>
      </c>
      <c r="H11" s="33"/>
      <c r="I11" s="38"/>
    </row>
    <row r="13" spans="2:12" x14ac:dyDescent="0.2">
      <c r="B13" s="27"/>
      <c r="C13" s="27"/>
      <c r="D13" s="27"/>
      <c r="E13" s="27"/>
      <c r="F13" s="27"/>
      <c r="G13" s="27"/>
      <c r="H13" s="27"/>
    </row>
    <row r="14" spans="2:12" x14ac:dyDescent="0.2">
      <c r="B14" s="27" t="s">
        <v>96</v>
      </c>
    </row>
  </sheetData>
  <printOptions horizontalCentered="1"/>
  <pageMargins left="0.70866141732283472" right="0.70866141732283472" top="0.74803149606299213" bottom="0.74803149606299213" header="0.31496062992125984" footer="0.31496062992125984"/>
  <pageSetup paperSize="9" scale="9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Z10001"/>
  <sheetViews>
    <sheetView showGridLines="0" rightToLeft="1" zoomScale="85" zoomScaleNormal="85" zoomScaleSheetLayoutView="100" workbookViewId="0">
      <selection activeCell="B3" sqref="B3:K12"/>
    </sheetView>
  </sheetViews>
  <sheetFormatPr defaultRowHeight="14.25" x14ac:dyDescent="0.2"/>
  <cols>
    <col min="2" max="2" width="36.375" customWidth="1"/>
    <col min="3" max="4" width="12.125" hidden="1" customWidth="1"/>
    <col min="5" max="5" width="15.25" hidden="1" customWidth="1"/>
    <col min="6" max="6" width="11.75" customWidth="1"/>
    <col min="7" max="7" width="18.375" customWidth="1"/>
    <col min="8" max="8" width="17.25" customWidth="1"/>
    <col min="9" max="10" width="11.75" customWidth="1"/>
    <col min="11" max="11" width="22.375" customWidth="1"/>
    <col min="12" max="13" width="9" customWidth="1"/>
    <col min="14" max="14" width="0" hidden="1" customWidth="1"/>
  </cols>
  <sheetData>
    <row r="1" spans="2:16" ht="30" customHeight="1" x14ac:dyDescent="0.2">
      <c r="D1" s="216" t="s">
        <v>144</v>
      </c>
      <c r="E1" s="217"/>
      <c r="F1" s="217"/>
      <c r="G1" s="217"/>
      <c r="H1" s="217"/>
    </row>
    <row r="2" spans="2:16" ht="30" customHeight="1" thickBot="1" x14ac:dyDescent="0.25">
      <c r="B2" s="313" t="s">
        <v>141</v>
      </c>
      <c r="C2" s="313" t="s">
        <v>160</v>
      </c>
      <c r="D2" s="313" t="s">
        <v>161</v>
      </c>
      <c r="E2" s="313" t="s">
        <v>162</v>
      </c>
      <c r="F2" s="314" t="s">
        <v>163</v>
      </c>
      <c r="G2" s="314" t="s">
        <v>164</v>
      </c>
      <c r="H2" s="314" t="s">
        <v>165</v>
      </c>
      <c r="I2" s="314" t="s">
        <v>166</v>
      </c>
      <c r="J2" s="314" t="s">
        <v>167</v>
      </c>
      <c r="K2" s="314" t="s">
        <v>168</v>
      </c>
    </row>
    <row r="3" spans="2:16" ht="71.25" customHeight="1" thickBot="1" x14ac:dyDescent="0.25">
      <c r="B3" s="318" t="s">
        <v>0</v>
      </c>
      <c r="C3" s="174" t="s">
        <v>151</v>
      </c>
      <c r="D3" s="171" t="s">
        <v>143</v>
      </c>
      <c r="E3" s="171" t="s">
        <v>156</v>
      </c>
      <c r="F3" s="236" t="s">
        <v>214</v>
      </c>
      <c r="G3" s="171" t="s">
        <v>170</v>
      </c>
      <c r="H3" s="156" t="s">
        <v>53</v>
      </c>
      <c r="I3" s="174" t="s">
        <v>11</v>
      </c>
      <c r="J3" s="185" t="s">
        <v>168</v>
      </c>
      <c r="K3" s="174" t="s">
        <v>97</v>
      </c>
      <c r="N3" s="79">
        <v>0.21000000000000002</v>
      </c>
    </row>
    <row r="4" spans="2:16" ht="49.5" customHeight="1" x14ac:dyDescent="0.2">
      <c r="B4" s="319" t="s">
        <v>55</v>
      </c>
      <c r="C4" s="186" t="s">
        <v>168</v>
      </c>
      <c r="D4" s="152">
        <v>0.2</v>
      </c>
      <c r="E4" s="152">
        <v>0.1711</v>
      </c>
      <c r="F4" s="152">
        <v>0.14660000000000001</v>
      </c>
      <c r="G4" s="152">
        <v>0.2</v>
      </c>
      <c r="H4" s="152">
        <v>0.06</v>
      </c>
      <c r="I4" s="152">
        <f>G4-H4</f>
        <v>0.14000000000000001</v>
      </c>
      <c r="J4" s="152">
        <f>G4+H4</f>
        <v>0.26</v>
      </c>
      <c r="K4" s="323" t="s">
        <v>172</v>
      </c>
      <c r="M4" s="238"/>
      <c r="O4" s="238"/>
    </row>
    <row r="5" spans="2:16" ht="27.6" customHeight="1" x14ac:dyDescent="0.25">
      <c r="B5" s="319" t="s">
        <v>50</v>
      </c>
      <c r="C5" s="186" t="s">
        <v>168</v>
      </c>
      <c r="D5" s="152">
        <v>0.45</v>
      </c>
      <c r="E5" s="152">
        <v>0.3931</v>
      </c>
      <c r="F5" s="152">
        <v>0.26490000000000002</v>
      </c>
      <c r="G5" s="152">
        <v>0.45</v>
      </c>
      <c r="H5" s="152">
        <v>0.05</v>
      </c>
      <c r="I5" s="152">
        <f t="shared" ref="I5:I10" si="0">G5-H5</f>
        <v>0.4</v>
      </c>
      <c r="J5" s="152">
        <f t="shared" ref="J5:J10" si="1">G5+H5</f>
        <v>0.5</v>
      </c>
      <c r="K5" s="324" t="s">
        <v>4</v>
      </c>
      <c r="L5" s="24"/>
      <c r="M5" s="238"/>
      <c r="O5" s="238"/>
      <c r="P5" s="137"/>
    </row>
    <row r="6" spans="2:16" ht="31.5" customHeight="1" x14ac:dyDescent="0.2">
      <c r="B6" s="319" t="s">
        <v>95</v>
      </c>
      <c r="C6" s="186" t="s">
        <v>168</v>
      </c>
      <c r="D6" s="152">
        <v>0.3</v>
      </c>
      <c r="E6" s="152">
        <v>0.2752</v>
      </c>
      <c r="F6" s="152">
        <v>0.2974</v>
      </c>
      <c r="G6" s="152">
        <v>0.3</v>
      </c>
      <c r="H6" s="152">
        <v>0.06</v>
      </c>
      <c r="I6" s="152">
        <f t="shared" si="0"/>
        <v>0.24</v>
      </c>
      <c r="J6" s="152">
        <f t="shared" si="1"/>
        <v>0.36</v>
      </c>
      <c r="K6" s="325" t="s">
        <v>174</v>
      </c>
      <c r="M6" s="238"/>
      <c r="O6" s="238"/>
      <c r="P6" s="137"/>
    </row>
    <row r="7" spans="2:16" ht="14.25" customHeight="1" x14ac:dyDescent="0.2">
      <c r="B7" s="319" t="s">
        <v>130</v>
      </c>
      <c r="C7" s="186" t="s">
        <v>168</v>
      </c>
      <c r="D7" s="152">
        <v>0.05</v>
      </c>
      <c r="E7" s="152">
        <v>0</v>
      </c>
      <c r="F7" s="152">
        <v>0</v>
      </c>
      <c r="G7" s="152">
        <v>0.05</v>
      </c>
      <c r="H7" s="152">
        <v>0.05</v>
      </c>
      <c r="I7" s="152">
        <f t="shared" si="0"/>
        <v>0</v>
      </c>
      <c r="J7" s="152">
        <f t="shared" si="1"/>
        <v>0.1</v>
      </c>
      <c r="K7" s="328" t="s">
        <v>168</v>
      </c>
      <c r="N7" s="79" t="s">
        <v>95</v>
      </c>
      <c r="O7" s="136"/>
      <c r="P7" s="137"/>
    </row>
    <row r="8" spans="2:16" ht="36.75" customHeight="1" x14ac:dyDescent="0.2">
      <c r="B8" s="319" t="s">
        <v>102</v>
      </c>
      <c r="C8" s="186" t="s">
        <v>168</v>
      </c>
      <c r="D8" s="152">
        <v>0.03</v>
      </c>
      <c r="E8" s="152">
        <v>0</v>
      </c>
      <c r="F8" s="152">
        <v>0</v>
      </c>
      <c r="G8" s="152">
        <v>0.05</v>
      </c>
      <c r="H8" s="152">
        <v>0.05</v>
      </c>
      <c r="I8" s="152">
        <f t="shared" si="0"/>
        <v>0</v>
      </c>
      <c r="J8" s="152">
        <f t="shared" si="1"/>
        <v>0.1</v>
      </c>
      <c r="K8" s="329" t="s">
        <v>168</v>
      </c>
      <c r="N8" s="79"/>
      <c r="O8" s="135"/>
      <c r="P8" s="137"/>
    </row>
    <row r="9" spans="2:16" ht="28.5" customHeight="1" x14ac:dyDescent="0.2">
      <c r="B9" s="319" t="s">
        <v>131</v>
      </c>
      <c r="C9" s="186" t="s">
        <v>168</v>
      </c>
      <c r="D9" s="152">
        <v>0.05</v>
      </c>
      <c r="E9" s="152">
        <v>0</v>
      </c>
      <c r="F9" s="152">
        <v>0</v>
      </c>
      <c r="G9" s="152">
        <v>0.05</v>
      </c>
      <c r="H9" s="152">
        <v>0.05</v>
      </c>
      <c r="I9" s="152">
        <f t="shared" si="0"/>
        <v>0</v>
      </c>
      <c r="J9" s="152">
        <f t="shared" si="1"/>
        <v>0.1</v>
      </c>
      <c r="K9" s="330" t="s">
        <v>168</v>
      </c>
      <c r="N9" s="79" t="s">
        <v>102</v>
      </c>
      <c r="O9" s="135"/>
      <c r="P9" s="137"/>
    </row>
    <row r="10" spans="2:16" x14ac:dyDescent="0.2">
      <c r="B10" s="319" t="s">
        <v>48</v>
      </c>
      <c r="C10" s="186" t="s">
        <v>168</v>
      </c>
      <c r="D10" s="152">
        <v>0.15</v>
      </c>
      <c r="E10" s="152">
        <v>0.16070000000000001</v>
      </c>
      <c r="F10" s="152">
        <v>0.29110000000000003</v>
      </c>
      <c r="G10" s="152">
        <v>0.15</v>
      </c>
      <c r="H10" s="152">
        <v>0.05</v>
      </c>
      <c r="I10" s="152">
        <f t="shared" si="0"/>
        <v>9.9999999999999992E-2</v>
      </c>
      <c r="J10" s="152">
        <f t="shared" si="1"/>
        <v>0.2</v>
      </c>
      <c r="K10" s="330" t="s">
        <v>168</v>
      </c>
      <c r="N10" s="79"/>
      <c r="O10" s="135"/>
      <c r="P10" s="137"/>
    </row>
    <row r="11" spans="2:16" ht="18.600000000000001" customHeight="1" x14ac:dyDescent="0.2">
      <c r="B11" s="319" t="s">
        <v>9</v>
      </c>
      <c r="C11" s="159">
        <f>SUM(C4:C10)</f>
        <v>0</v>
      </c>
      <c r="D11" s="159">
        <v>1.23</v>
      </c>
      <c r="E11" s="159">
        <v>1.0001</v>
      </c>
      <c r="F11" s="159">
        <f>SUM(F4:F10)</f>
        <v>1</v>
      </c>
      <c r="G11" s="159">
        <v>1.23</v>
      </c>
      <c r="H11" s="186" t="s">
        <v>168</v>
      </c>
      <c r="I11" s="186" t="s">
        <v>168</v>
      </c>
      <c r="J11" s="186" t="s">
        <v>168</v>
      </c>
      <c r="K11" s="330" t="s">
        <v>168</v>
      </c>
      <c r="N11" s="79" t="s">
        <v>48</v>
      </c>
      <c r="O11" s="135"/>
      <c r="P11" s="137"/>
    </row>
    <row r="12" spans="2:16" ht="18.600000000000001" customHeight="1" x14ac:dyDescent="0.2">
      <c r="B12" s="326" t="s">
        <v>15</v>
      </c>
      <c r="C12" s="317" t="s">
        <v>168</v>
      </c>
      <c r="D12" s="292">
        <v>0.16</v>
      </c>
      <c r="E12" s="292">
        <v>0.1053</v>
      </c>
      <c r="F12" s="292">
        <v>4.8399999999999999E-2</v>
      </c>
      <c r="G12" s="292">
        <v>0.16</v>
      </c>
      <c r="H12" s="292">
        <v>0.06</v>
      </c>
      <c r="I12" s="292">
        <f>G12-H12</f>
        <v>0.1</v>
      </c>
      <c r="J12" s="292">
        <f>G12+H12</f>
        <v>0.22</v>
      </c>
      <c r="K12" s="327" t="s">
        <v>173</v>
      </c>
      <c r="N12" s="79"/>
      <c r="O12" s="79"/>
      <c r="P12" s="137"/>
    </row>
    <row r="13" spans="2:16" ht="18.600000000000001" customHeight="1" thickBot="1" x14ac:dyDescent="0.25">
      <c r="B13" s="218" t="s">
        <v>154</v>
      </c>
      <c r="C13" s="219">
        <v>4.0000000000000001E-3</v>
      </c>
      <c r="D13" s="220" t="s">
        <v>168</v>
      </c>
      <c r="E13" s="220" t="s">
        <v>168</v>
      </c>
      <c r="F13" s="220" t="s">
        <v>168</v>
      </c>
      <c r="G13" s="220" t="s">
        <v>168</v>
      </c>
      <c r="H13" s="220" t="s">
        <v>168</v>
      </c>
      <c r="I13" s="220" t="s">
        <v>168</v>
      </c>
      <c r="J13" s="221" t="s">
        <v>168</v>
      </c>
      <c r="K13" s="153"/>
      <c r="N13" s="137"/>
    </row>
    <row r="14" spans="2:16" x14ac:dyDescent="0.2">
      <c r="B14" s="299" t="s">
        <v>215</v>
      </c>
      <c r="C14" s="299"/>
      <c r="D14" s="299"/>
      <c r="E14" s="299">
        <v>2.3999999999999998E-3</v>
      </c>
      <c r="F14" s="300">
        <v>2.3999999999999998E-3</v>
      </c>
      <c r="G14" s="292"/>
      <c r="H14" s="292"/>
      <c r="I14" s="292"/>
      <c r="J14" s="292"/>
    </row>
    <row r="15" spans="2:16" x14ac:dyDescent="0.2">
      <c r="B15" s="297"/>
      <c r="C15" s="297"/>
      <c r="D15" s="297"/>
      <c r="E15" s="297"/>
      <c r="F15" s="297"/>
      <c r="G15" s="297"/>
      <c r="H15" s="297"/>
      <c r="I15" s="297"/>
      <c r="J15" s="297"/>
    </row>
    <row r="16" spans="2:16" x14ac:dyDescent="0.2">
      <c r="B16" s="27" t="s">
        <v>125</v>
      </c>
    </row>
    <row r="19" spans="6:6" x14ac:dyDescent="0.2">
      <c r="F19" s="39"/>
    </row>
    <row r="20" spans="6:6" x14ac:dyDescent="0.2">
      <c r="F20" s="40"/>
    </row>
    <row r="10000" spans="52:52" x14ac:dyDescent="0.2">
      <c r="AZ10000">
        <v>1</v>
      </c>
    </row>
    <row r="10001" spans="52:52" x14ac:dyDescent="0.2">
      <c r="AZ10001">
        <v>1</v>
      </c>
    </row>
  </sheetData>
  <printOptions horizontalCentered="1"/>
  <pageMargins left="0.70866141732283472" right="0.70866141732283472" top="0.74803149606299213" bottom="0.74803149606299213" header="0.31496062992125984" footer="0.31496062992125984"/>
  <pageSetup paperSize="9" scale="90" orientation="landscape"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Z10000"/>
  <sheetViews>
    <sheetView rightToLeft="1" workbookViewId="0">
      <selection activeCell="B6" sqref="B6:H204"/>
    </sheetView>
  </sheetViews>
  <sheetFormatPr defaultColWidth="9" defaultRowHeight="12.75" x14ac:dyDescent="0.2"/>
  <cols>
    <col min="1" max="1" width="9" style="250"/>
    <col min="2" max="2" width="26.625" style="251" customWidth="1"/>
    <col min="3" max="3" width="23" style="250" customWidth="1"/>
    <col min="4" max="4" width="23.625" style="250" customWidth="1"/>
    <col min="5" max="5" width="10.25" style="250" customWidth="1"/>
    <col min="6" max="6" width="23.375" style="250" customWidth="1"/>
    <col min="7" max="7" width="9.75" style="250" customWidth="1"/>
    <col min="8" max="8" width="25.375" style="250" customWidth="1"/>
    <col min="9" max="9" width="9" style="250" hidden="1" customWidth="1"/>
    <col min="10" max="16384" width="9" style="250"/>
  </cols>
  <sheetData>
    <row r="1" spans="2:21" x14ac:dyDescent="0.2">
      <c r="C1" s="252"/>
      <c r="D1" s="252"/>
      <c r="F1" s="252"/>
      <c r="G1" s="252"/>
      <c r="H1" s="252"/>
      <c r="I1" s="253"/>
    </row>
    <row r="2" spans="2:21" x14ac:dyDescent="0.2">
      <c r="B2" s="254" t="s">
        <v>176</v>
      </c>
      <c r="C2" s="252"/>
      <c r="D2" s="252"/>
      <c r="F2" s="252"/>
      <c r="G2" s="252"/>
      <c r="H2" s="252"/>
      <c r="I2" s="253"/>
    </row>
    <row r="3" spans="2:21" x14ac:dyDescent="0.2">
      <c r="C3" s="252"/>
      <c r="D3" s="252"/>
      <c r="F3" s="252"/>
      <c r="G3" s="252"/>
      <c r="H3" s="252"/>
      <c r="I3" s="253"/>
    </row>
    <row r="4" spans="2:21" ht="13.5" thickBot="1" x14ac:dyDescent="0.25">
      <c r="B4" s="255" t="s">
        <v>177</v>
      </c>
    </row>
    <row r="5" spans="2:21" ht="13.5" thickBot="1" x14ac:dyDescent="0.25">
      <c r="B5" s="331" t="s">
        <v>0</v>
      </c>
      <c r="C5" s="332" t="s">
        <v>213</v>
      </c>
      <c r="D5" s="332" t="s">
        <v>178</v>
      </c>
      <c r="E5" s="333" t="s">
        <v>179</v>
      </c>
      <c r="F5" s="334" t="s">
        <v>180</v>
      </c>
      <c r="G5" s="342" t="s">
        <v>168</v>
      </c>
      <c r="H5" s="335" t="s">
        <v>181</v>
      </c>
      <c r="K5" s="302" t="s">
        <v>182</v>
      </c>
      <c r="L5" s="303"/>
      <c r="M5" s="303"/>
      <c r="N5" s="303"/>
      <c r="O5" s="303"/>
      <c r="P5" s="303"/>
      <c r="Q5" s="303"/>
      <c r="R5" s="303"/>
      <c r="S5" s="303"/>
      <c r="T5" s="303"/>
      <c r="U5" s="304"/>
    </row>
    <row r="6" spans="2:21" ht="25.5" x14ac:dyDescent="0.2">
      <c r="B6" s="260" t="s">
        <v>183</v>
      </c>
      <c r="C6" s="261">
        <v>0.13070000000000001</v>
      </c>
      <c r="D6" s="262">
        <v>0.15</v>
      </c>
      <c r="E6" s="263" t="s">
        <v>184</v>
      </c>
      <c r="F6" s="264">
        <f>D6+6%</f>
        <v>0.21</v>
      </c>
      <c r="G6" s="264">
        <f>D6-6%</f>
        <v>0.09</v>
      </c>
      <c r="H6" s="265" t="s">
        <v>185</v>
      </c>
      <c r="I6" s="266">
        <v>0.06</v>
      </c>
      <c r="K6" s="305" t="s">
        <v>134</v>
      </c>
      <c r="L6" s="306"/>
      <c r="M6" s="306"/>
      <c r="N6" s="306"/>
      <c r="O6" s="306"/>
      <c r="P6" s="306"/>
      <c r="Q6" s="306"/>
      <c r="R6" s="306"/>
      <c r="S6" s="306"/>
      <c r="T6" s="306"/>
      <c r="U6" s="307"/>
    </row>
    <row r="7" spans="2:21" x14ac:dyDescent="0.2">
      <c r="B7" s="267" t="s">
        <v>186</v>
      </c>
      <c r="C7" s="261">
        <v>0.1116</v>
      </c>
      <c r="D7" s="262">
        <v>0.12</v>
      </c>
      <c r="E7" s="263" t="s">
        <v>187</v>
      </c>
      <c r="F7" s="264">
        <f>D7+5%</f>
        <v>0.16999999999999998</v>
      </c>
      <c r="G7" s="264">
        <f>D7-5%</f>
        <v>6.9999999999999993E-2</v>
      </c>
      <c r="H7" s="268" t="s">
        <v>4</v>
      </c>
      <c r="I7" s="266">
        <v>0.05</v>
      </c>
      <c r="K7" s="308"/>
      <c r="L7" s="306"/>
      <c r="M7" s="306"/>
      <c r="N7" s="306"/>
      <c r="O7" s="306"/>
      <c r="P7" s="306"/>
      <c r="Q7" s="306"/>
      <c r="R7" s="306"/>
      <c r="S7" s="306"/>
      <c r="T7" s="306"/>
      <c r="U7" s="307"/>
    </row>
    <row r="8" spans="2:21" x14ac:dyDescent="0.2">
      <c r="B8" s="267" t="s">
        <v>5</v>
      </c>
      <c r="C8" s="261">
        <v>0.30420000000000003</v>
      </c>
      <c r="D8" s="262">
        <v>0.3</v>
      </c>
      <c r="E8" s="343" t="s">
        <v>168</v>
      </c>
      <c r="F8" s="344" t="s">
        <v>168</v>
      </c>
      <c r="G8" s="344" t="s">
        <v>168</v>
      </c>
      <c r="H8" s="345" t="s">
        <v>168</v>
      </c>
      <c r="I8" s="266"/>
      <c r="K8" s="308"/>
      <c r="L8" s="306"/>
      <c r="M8" s="306"/>
      <c r="N8" s="306"/>
      <c r="O8" s="306"/>
      <c r="P8" s="306"/>
      <c r="Q8" s="306"/>
      <c r="R8" s="306"/>
      <c r="S8" s="306"/>
      <c r="T8" s="306"/>
      <c r="U8" s="307"/>
    </row>
    <row r="9" spans="2:21" ht="25.5" x14ac:dyDescent="0.2">
      <c r="B9" s="260" t="s">
        <v>188</v>
      </c>
      <c r="C9" s="261">
        <v>0.38569999999999999</v>
      </c>
      <c r="D9" s="262">
        <v>0.4</v>
      </c>
      <c r="E9" s="263" t="s">
        <v>184</v>
      </c>
      <c r="F9" s="264">
        <f>D9+6%</f>
        <v>0.46</v>
      </c>
      <c r="G9" s="264">
        <f>D9-6%</f>
        <v>0.34</v>
      </c>
      <c r="H9" s="268" t="s">
        <v>174</v>
      </c>
      <c r="I9" s="266">
        <v>0.06</v>
      </c>
      <c r="K9" s="308"/>
      <c r="L9" s="306"/>
      <c r="M9" s="306"/>
      <c r="N9" s="306"/>
      <c r="O9" s="306"/>
      <c r="P9" s="306"/>
      <c r="Q9" s="306"/>
      <c r="R9" s="306"/>
      <c r="S9" s="306"/>
      <c r="T9" s="306"/>
      <c r="U9" s="307"/>
    </row>
    <row r="10" spans="2:21" x14ac:dyDescent="0.2">
      <c r="B10" s="260" t="s">
        <v>130</v>
      </c>
      <c r="C10" s="261">
        <v>0</v>
      </c>
      <c r="D10" s="262">
        <v>0.05</v>
      </c>
      <c r="E10" s="263" t="s">
        <v>187</v>
      </c>
      <c r="F10" s="264">
        <f>D10+5%</f>
        <v>0.1</v>
      </c>
      <c r="G10" s="264">
        <f>D10-5%</f>
        <v>0</v>
      </c>
      <c r="H10" s="345" t="s">
        <v>168</v>
      </c>
      <c r="I10" s="266">
        <v>0.05</v>
      </c>
      <c r="K10" s="308"/>
      <c r="L10" s="306"/>
      <c r="M10" s="306"/>
      <c r="N10" s="306"/>
      <c r="O10" s="306"/>
      <c r="P10" s="306"/>
      <c r="Q10" s="306"/>
      <c r="R10" s="306"/>
      <c r="S10" s="306"/>
      <c r="T10" s="306"/>
      <c r="U10" s="307"/>
    </row>
    <row r="11" spans="2:21" ht="25.5" x14ac:dyDescent="0.2">
      <c r="B11" s="260" t="s">
        <v>102</v>
      </c>
      <c r="C11" s="261">
        <v>5.4000000000000003E-3</v>
      </c>
      <c r="D11" s="262">
        <v>0.05</v>
      </c>
      <c r="E11" s="263" t="s">
        <v>187</v>
      </c>
      <c r="F11" s="264">
        <f>D11+5%</f>
        <v>0.1</v>
      </c>
      <c r="G11" s="264">
        <f>D11-5%</f>
        <v>0</v>
      </c>
      <c r="H11" s="345" t="s">
        <v>168</v>
      </c>
      <c r="I11" s="266">
        <v>0.05</v>
      </c>
      <c r="K11" s="308"/>
      <c r="L11" s="306"/>
      <c r="M11" s="306"/>
      <c r="N11" s="306"/>
      <c r="O11" s="306"/>
      <c r="P11" s="306"/>
      <c r="Q11" s="306"/>
      <c r="R11" s="306"/>
      <c r="S11" s="306"/>
      <c r="T11" s="306"/>
      <c r="U11" s="307"/>
    </row>
    <row r="12" spans="2:21" x14ac:dyDescent="0.2">
      <c r="B12" s="267" t="s">
        <v>131</v>
      </c>
      <c r="C12" s="261">
        <v>0</v>
      </c>
      <c r="D12" s="262">
        <v>0.05</v>
      </c>
      <c r="E12" s="263" t="s">
        <v>187</v>
      </c>
      <c r="F12" s="264">
        <f>D12+5%</f>
        <v>0.1</v>
      </c>
      <c r="G12" s="264">
        <f>D12-5%</f>
        <v>0</v>
      </c>
      <c r="H12" s="345" t="s">
        <v>168</v>
      </c>
      <c r="I12" s="266">
        <v>0.05</v>
      </c>
      <c r="K12" s="308"/>
      <c r="L12" s="306"/>
      <c r="M12" s="306"/>
      <c r="N12" s="306"/>
      <c r="O12" s="306"/>
      <c r="P12" s="306"/>
      <c r="Q12" s="306"/>
      <c r="R12" s="306"/>
      <c r="S12" s="306"/>
      <c r="T12" s="306"/>
      <c r="U12" s="307"/>
    </row>
    <row r="13" spans="2:21" x14ac:dyDescent="0.2">
      <c r="B13" s="267" t="s">
        <v>48</v>
      </c>
      <c r="C13" s="261">
        <v>6.2399999999999997E-2</v>
      </c>
      <c r="D13" s="262">
        <v>0.05</v>
      </c>
      <c r="E13" s="263" t="s">
        <v>187</v>
      </c>
      <c r="F13" s="264">
        <f>IF(D13+5%&gt;20%,20%,D13+5%)</f>
        <v>0.1</v>
      </c>
      <c r="G13" s="264">
        <f>IF(D13+5%&gt;20%,15%,D13-5%)</f>
        <v>0</v>
      </c>
      <c r="H13" s="268" t="s">
        <v>189</v>
      </c>
      <c r="I13" s="266">
        <v>0.05</v>
      </c>
      <c r="K13" s="308"/>
      <c r="L13" s="306"/>
      <c r="M13" s="306"/>
      <c r="N13" s="306"/>
      <c r="O13" s="306"/>
      <c r="P13" s="306"/>
      <c r="Q13" s="306"/>
      <c r="R13" s="306"/>
      <c r="S13" s="306"/>
      <c r="T13" s="306"/>
      <c r="U13" s="307"/>
    </row>
    <row r="14" spans="2:21" x14ac:dyDescent="0.2">
      <c r="B14" s="269" t="s">
        <v>190</v>
      </c>
      <c r="C14" s="270">
        <f>SUM(C6:C13)</f>
        <v>0.99999999999999989</v>
      </c>
      <c r="D14" s="271">
        <f>SUM(D6:D13)</f>
        <v>1.1700000000000002</v>
      </c>
      <c r="E14" s="344" t="s">
        <v>168</v>
      </c>
      <c r="F14" s="344" t="s">
        <v>168</v>
      </c>
      <c r="G14" s="344" t="s">
        <v>168</v>
      </c>
      <c r="H14" s="345" t="s">
        <v>168</v>
      </c>
      <c r="K14" s="308"/>
      <c r="L14" s="306"/>
      <c r="M14" s="306"/>
      <c r="N14" s="306"/>
      <c r="O14" s="306"/>
      <c r="P14" s="306"/>
      <c r="Q14" s="306"/>
      <c r="R14" s="306"/>
      <c r="S14" s="306"/>
      <c r="T14" s="306"/>
      <c r="U14" s="307"/>
    </row>
    <row r="15" spans="2:21" ht="13.5" thickBot="1" x14ac:dyDescent="0.25">
      <c r="B15" s="272" t="s">
        <v>191</v>
      </c>
      <c r="C15" s="273">
        <v>9.35E-2</v>
      </c>
      <c r="D15" s="274">
        <v>0.09</v>
      </c>
      <c r="E15" s="275" t="s">
        <v>184</v>
      </c>
      <c r="F15" s="276">
        <f>D15+6%</f>
        <v>0.15</v>
      </c>
      <c r="G15" s="276">
        <f>D15-6%</f>
        <v>0.03</v>
      </c>
      <c r="H15" s="277" t="s">
        <v>173</v>
      </c>
      <c r="I15" s="266">
        <v>0.06</v>
      </c>
      <c r="K15" s="309"/>
      <c r="L15" s="310"/>
      <c r="M15" s="310"/>
      <c r="N15" s="310"/>
      <c r="O15" s="310"/>
      <c r="P15" s="310"/>
      <c r="Q15" s="310"/>
      <c r="R15" s="310"/>
      <c r="S15" s="310"/>
      <c r="T15" s="310"/>
      <c r="U15" s="311"/>
    </row>
    <row r="16" spans="2:21" hidden="1" x14ac:dyDescent="0.2">
      <c r="B16" s="278" t="s">
        <v>154</v>
      </c>
      <c r="C16" s="346" t="s">
        <v>168</v>
      </c>
      <c r="D16" s="346" t="s">
        <v>168</v>
      </c>
      <c r="E16" s="347" t="s">
        <v>168</v>
      </c>
      <c r="F16" s="348" t="s">
        <v>168</v>
      </c>
      <c r="G16" s="348" t="s">
        <v>168</v>
      </c>
      <c r="H16" s="348" t="s">
        <v>168</v>
      </c>
    </row>
    <row r="17" spans="2:22" ht="28.5" x14ac:dyDescent="0.2">
      <c r="B17" s="294" t="s">
        <v>215</v>
      </c>
      <c r="C17" s="252">
        <v>2.3999999999999998E-3</v>
      </c>
      <c r="D17" s="349" t="s">
        <v>168</v>
      </c>
      <c r="E17" s="349" t="s">
        <v>168</v>
      </c>
      <c r="F17" s="349" t="s">
        <v>168</v>
      </c>
      <c r="G17" s="349" t="s">
        <v>168</v>
      </c>
      <c r="H17" s="349" t="s">
        <v>168</v>
      </c>
    </row>
    <row r="18" spans="2:22" x14ac:dyDescent="0.2">
      <c r="B18" s="350" t="s">
        <v>168</v>
      </c>
      <c r="C18" s="349" t="s">
        <v>168</v>
      </c>
      <c r="D18" s="349" t="s">
        <v>168</v>
      </c>
      <c r="E18" s="349" t="s">
        <v>168</v>
      </c>
      <c r="F18" s="349" t="s">
        <v>168</v>
      </c>
      <c r="G18" s="349" t="s">
        <v>168</v>
      </c>
      <c r="H18" s="349" t="s">
        <v>168</v>
      </c>
    </row>
    <row r="19" spans="2:22" ht="13.5" thickBot="1" x14ac:dyDescent="0.25">
      <c r="B19" s="255" t="s">
        <v>192</v>
      </c>
      <c r="C19" s="349" t="s">
        <v>168</v>
      </c>
      <c r="D19" s="349" t="s">
        <v>168</v>
      </c>
      <c r="E19" s="349" t="s">
        <v>168</v>
      </c>
      <c r="F19" s="349" t="s">
        <v>168</v>
      </c>
      <c r="G19" s="349" t="s">
        <v>168</v>
      </c>
      <c r="H19" s="349" t="s">
        <v>168</v>
      </c>
    </row>
    <row r="20" spans="2:22" ht="13.5" thickBot="1" x14ac:dyDescent="0.25">
      <c r="B20" s="256" t="s">
        <v>0</v>
      </c>
      <c r="C20" s="257" t="s">
        <v>213</v>
      </c>
      <c r="D20" s="257" t="s">
        <v>178</v>
      </c>
      <c r="E20" s="258" t="s">
        <v>179</v>
      </c>
      <c r="F20" s="288" t="s">
        <v>180</v>
      </c>
      <c r="G20" s="351" t="s">
        <v>168</v>
      </c>
      <c r="H20" s="259" t="s">
        <v>181</v>
      </c>
      <c r="K20" s="302" t="s">
        <v>182</v>
      </c>
      <c r="L20" s="303"/>
      <c r="M20" s="303"/>
      <c r="N20" s="303"/>
      <c r="O20" s="303"/>
      <c r="P20" s="303"/>
      <c r="Q20" s="303"/>
      <c r="R20" s="303"/>
      <c r="S20" s="303"/>
      <c r="T20" s="303"/>
      <c r="U20" s="304"/>
    </row>
    <row r="21" spans="2:22" ht="25.5" x14ac:dyDescent="0.2">
      <c r="B21" s="260" t="s">
        <v>183</v>
      </c>
      <c r="C21" s="261">
        <v>0.66569999999999996</v>
      </c>
      <c r="D21" s="262">
        <v>0.64</v>
      </c>
      <c r="E21" s="263" t="s">
        <v>184</v>
      </c>
      <c r="F21" s="264">
        <f>D21+6%</f>
        <v>0.7</v>
      </c>
      <c r="G21" s="264">
        <f>D21-6%</f>
        <v>0.58000000000000007</v>
      </c>
      <c r="H21" s="265" t="s">
        <v>193</v>
      </c>
      <c r="I21" s="266">
        <v>0.06</v>
      </c>
      <c r="K21" s="305" t="s">
        <v>135</v>
      </c>
      <c r="L21" s="306"/>
      <c r="M21" s="306"/>
      <c r="N21" s="306"/>
      <c r="O21" s="306"/>
      <c r="P21" s="306"/>
      <c r="Q21" s="306"/>
      <c r="R21" s="306"/>
      <c r="S21" s="306"/>
      <c r="T21" s="306"/>
      <c r="U21" s="307"/>
    </row>
    <row r="22" spans="2:22" x14ac:dyDescent="0.2">
      <c r="B22" s="267" t="s">
        <v>186</v>
      </c>
      <c r="C22" s="261">
        <v>5.8500000000000003E-2</v>
      </c>
      <c r="D22" s="262">
        <v>0.05</v>
      </c>
      <c r="E22" s="263" t="s">
        <v>187</v>
      </c>
      <c r="F22" s="264">
        <f>D22+5%</f>
        <v>0.1</v>
      </c>
      <c r="G22" s="264">
        <f>D22-5%</f>
        <v>0</v>
      </c>
      <c r="H22" s="268" t="s">
        <v>4</v>
      </c>
      <c r="I22" s="266">
        <v>0.05</v>
      </c>
      <c r="K22" s="308"/>
      <c r="L22" s="306"/>
      <c r="M22" s="306"/>
      <c r="N22" s="306"/>
      <c r="O22" s="306"/>
      <c r="P22" s="306"/>
      <c r="Q22" s="306"/>
      <c r="R22" s="306"/>
      <c r="S22" s="306"/>
      <c r="T22" s="306"/>
      <c r="U22" s="307"/>
    </row>
    <row r="23" spans="2:22" x14ac:dyDescent="0.2">
      <c r="B23" s="267" t="s">
        <v>5</v>
      </c>
      <c r="C23" s="261">
        <v>0.2442</v>
      </c>
      <c r="D23" s="262">
        <v>0.3</v>
      </c>
      <c r="E23" s="343" t="s">
        <v>168</v>
      </c>
      <c r="F23" s="344" t="s">
        <v>168</v>
      </c>
      <c r="G23" s="344" t="s">
        <v>168</v>
      </c>
      <c r="H23" s="345" t="s">
        <v>168</v>
      </c>
      <c r="I23" s="266"/>
      <c r="K23" s="308"/>
      <c r="L23" s="306"/>
      <c r="M23" s="306"/>
      <c r="N23" s="306"/>
      <c r="O23" s="306"/>
      <c r="P23" s="306"/>
      <c r="Q23" s="306"/>
      <c r="R23" s="306"/>
      <c r="S23" s="306"/>
      <c r="T23" s="306"/>
      <c r="U23" s="307"/>
      <c r="V23" s="283"/>
    </row>
    <row r="24" spans="2:22" ht="25.5" x14ac:dyDescent="0.2">
      <c r="B24" s="260" t="s">
        <v>188</v>
      </c>
      <c r="C24" s="261">
        <v>0</v>
      </c>
      <c r="D24" s="262">
        <v>0.06</v>
      </c>
      <c r="E24" s="263" t="s">
        <v>184</v>
      </c>
      <c r="F24" s="264">
        <f>D24+6%</f>
        <v>0.12</v>
      </c>
      <c r="G24" s="264">
        <f>D24-6%</f>
        <v>0</v>
      </c>
      <c r="H24" s="268" t="s">
        <v>174</v>
      </c>
      <c r="I24" s="266">
        <v>0.06</v>
      </c>
      <c r="K24" s="308"/>
      <c r="L24" s="306"/>
      <c r="M24" s="306"/>
      <c r="N24" s="306"/>
      <c r="O24" s="306"/>
      <c r="P24" s="306"/>
      <c r="Q24" s="306"/>
      <c r="R24" s="306"/>
      <c r="S24" s="306"/>
      <c r="T24" s="306"/>
      <c r="U24" s="307"/>
      <c r="V24" s="283"/>
    </row>
    <row r="25" spans="2:22" x14ac:dyDescent="0.2">
      <c r="B25" s="260" t="s">
        <v>130</v>
      </c>
      <c r="C25" s="261">
        <v>0</v>
      </c>
      <c r="D25" s="262">
        <v>0.05</v>
      </c>
      <c r="E25" s="263" t="s">
        <v>187</v>
      </c>
      <c r="F25" s="264">
        <f>D25+5%</f>
        <v>0.1</v>
      </c>
      <c r="G25" s="264">
        <f>D25-5%</f>
        <v>0</v>
      </c>
      <c r="H25" s="345" t="s">
        <v>168</v>
      </c>
      <c r="I25" s="266">
        <v>0.05</v>
      </c>
      <c r="K25" s="308"/>
      <c r="L25" s="306"/>
      <c r="M25" s="306"/>
      <c r="N25" s="306"/>
      <c r="O25" s="306"/>
      <c r="P25" s="306"/>
      <c r="Q25" s="306"/>
      <c r="R25" s="306"/>
      <c r="S25" s="306"/>
      <c r="T25" s="306"/>
      <c r="U25" s="307"/>
      <c r="V25" s="283"/>
    </row>
    <row r="26" spans="2:22" ht="25.5" x14ac:dyDescent="0.2">
      <c r="B26" s="260" t="s">
        <v>102</v>
      </c>
      <c r="C26" s="261">
        <v>0</v>
      </c>
      <c r="D26" s="262">
        <v>0.05</v>
      </c>
      <c r="E26" s="263" t="s">
        <v>187</v>
      </c>
      <c r="F26" s="264">
        <f>D26+5%</f>
        <v>0.1</v>
      </c>
      <c r="G26" s="264">
        <f>D26-5%</f>
        <v>0</v>
      </c>
      <c r="H26" s="345" t="s">
        <v>168</v>
      </c>
      <c r="I26" s="266">
        <v>0.05</v>
      </c>
      <c r="K26" s="308"/>
      <c r="L26" s="306"/>
      <c r="M26" s="306"/>
      <c r="N26" s="306"/>
      <c r="O26" s="306"/>
      <c r="P26" s="306"/>
      <c r="Q26" s="306"/>
      <c r="R26" s="306"/>
      <c r="S26" s="306"/>
      <c r="T26" s="306"/>
      <c r="U26" s="307"/>
      <c r="V26" s="283"/>
    </row>
    <row r="27" spans="2:22" x14ac:dyDescent="0.2">
      <c r="B27" s="267" t="s">
        <v>131</v>
      </c>
      <c r="C27" s="261">
        <v>0</v>
      </c>
      <c r="D27" s="262">
        <v>0.05</v>
      </c>
      <c r="E27" s="263" t="s">
        <v>187</v>
      </c>
      <c r="F27" s="264">
        <f>D27+5%</f>
        <v>0.1</v>
      </c>
      <c r="G27" s="264">
        <f>D27-5%</f>
        <v>0</v>
      </c>
      <c r="H27" s="345" t="s">
        <v>168</v>
      </c>
      <c r="I27" s="266">
        <v>0.05</v>
      </c>
      <c r="K27" s="308"/>
      <c r="L27" s="306"/>
      <c r="M27" s="306"/>
      <c r="N27" s="306"/>
      <c r="O27" s="306"/>
      <c r="P27" s="306"/>
      <c r="Q27" s="306"/>
      <c r="R27" s="306"/>
      <c r="S27" s="306"/>
      <c r="T27" s="306"/>
      <c r="U27" s="307"/>
      <c r="V27" s="283"/>
    </row>
    <row r="28" spans="2:22" x14ac:dyDescent="0.2">
      <c r="B28" s="267" t="s">
        <v>48</v>
      </c>
      <c r="C28" s="261">
        <v>0.2122</v>
      </c>
      <c r="D28" s="262">
        <v>0.15</v>
      </c>
      <c r="E28" s="263" t="s">
        <v>187</v>
      </c>
      <c r="F28" s="264">
        <f>IF(D28+5%&gt;20%,20%,D28+5%)</f>
        <v>0.2</v>
      </c>
      <c r="G28" s="264">
        <f>IF(D28+5%&gt;20%,15%,D28-5%)</f>
        <v>9.9999999999999992E-2</v>
      </c>
      <c r="H28" s="268" t="s">
        <v>189</v>
      </c>
      <c r="I28" s="266">
        <v>0.05</v>
      </c>
      <c r="K28" s="308"/>
      <c r="L28" s="306"/>
      <c r="M28" s="306"/>
      <c r="N28" s="306"/>
      <c r="O28" s="306"/>
      <c r="P28" s="306"/>
      <c r="Q28" s="306"/>
      <c r="R28" s="306"/>
      <c r="S28" s="306"/>
      <c r="T28" s="306"/>
      <c r="U28" s="307"/>
      <c r="V28" s="283"/>
    </row>
    <row r="29" spans="2:22" x14ac:dyDescent="0.2">
      <c r="B29" s="269" t="s">
        <v>190</v>
      </c>
      <c r="C29" s="270">
        <f>SUM(C21:C28)</f>
        <v>1.1805999999999999</v>
      </c>
      <c r="D29" s="271">
        <f>SUM(D21:D28)</f>
        <v>1.35</v>
      </c>
      <c r="E29" s="344" t="s">
        <v>168</v>
      </c>
      <c r="F29" s="344" t="s">
        <v>168</v>
      </c>
      <c r="G29" s="344" t="s">
        <v>168</v>
      </c>
      <c r="H29" s="345" t="s">
        <v>168</v>
      </c>
      <c r="K29" s="308"/>
      <c r="L29" s="306"/>
      <c r="M29" s="306"/>
      <c r="N29" s="306"/>
      <c r="O29" s="306"/>
      <c r="P29" s="306"/>
      <c r="Q29" s="306"/>
      <c r="R29" s="306"/>
      <c r="S29" s="306"/>
      <c r="T29" s="306"/>
      <c r="U29" s="307"/>
      <c r="V29" s="283"/>
    </row>
    <row r="30" spans="2:22" ht="13.5" thickBot="1" x14ac:dyDescent="0.25">
      <c r="B30" s="272" t="s">
        <v>191</v>
      </c>
      <c r="C30" s="273">
        <v>0.64870000000000005</v>
      </c>
      <c r="D30" s="274">
        <v>0.7</v>
      </c>
      <c r="E30" s="275" t="s">
        <v>184</v>
      </c>
      <c r="F30" s="276">
        <f>D30+6%</f>
        <v>0.76</v>
      </c>
      <c r="G30" s="276">
        <f>D30-6%</f>
        <v>0.6399999999999999</v>
      </c>
      <c r="H30" s="277" t="s">
        <v>173</v>
      </c>
      <c r="I30" s="266">
        <v>0.06</v>
      </c>
      <c r="K30" s="309"/>
      <c r="L30" s="310"/>
      <c r="M30" s="310"/>
      <c r="N30" s="310"/>
      <c r="O30" s="310"/>
      <c r="P30" s="310"/>
      <c r="Q30" s="310"/>
      <c r="R30" s="310"/>
      <c r="S30" s="310"/>
      <c r="T30" s="310"/>
      <c r="U30" s="311"/>
      <c r="V30" s="283"/>
    </row>
    <row r="31" spans="2:22" hidden="1" x14ac:dyDescent="0.2">
      <c r="B31" s="278" t="s">
        <v>154</v>
      </c>
      <c r="C31" s="346" t="s">
        <v>168</v>
      </c>
      <c r="D31" s="346" t="s">
        <v>168</v>
      </c>
      <c r="E31" s="347" t="s">
        <v>168</v>
      </c>
      <c r="F31" s="348" t="s">
        <v>168</v>
      </c>
      <c r="G31" s="348" t="s">
        <v>168</v>
      </c>
      <c r="H31" s="348" t="s">
        <v>168</v>
      </c>
      <c r="K31" s="283"/>
      <c r="L31" s="283"/>
      <c r="M31" s="283"/>
      <c r="N31" s="283"/>
      <c r="O31" s="283"/>
      <c r="P31" s="283"/>
      <c r="Q31" s="283"/>
      <c r="R31" s="283"/>
      <c r="S31" s="283"/>
      <c r="T31" s="283"/>
      <c r="U31" s="283"/>
      <c r="V31" s="283"/>
    </row>
    <row r="32" spans="2:22" ht="28.5" x14ac:dyDescent="0.2">
      <c r="B32" s="294" t="s">
        <v>215</v>
      </c>
      <c r="C32" s="252">
        <v>2.3999999999999998E-3</v>
      </c>
      <c r="D32" s="349" t="s">
        <v>168</v>
      </c>
      <c r="E32" s="349" t="s">
        <v>168</v>
      </c>
      <c r="F32" s="349" t="s">
        <v>168</v>
      </c>
      <c r="G32" s="349" t="s">
        <v>168</v>
      </c>
      <c r="H32" s="349" t="s">
        <v>168</v>
      </c>
      <c r="K32" s="283"/>
      <c r="L32" s="283"/>
      <c r="M32" s="283"/>
      <c r="N32" s="283"/>
      <c r="O32" s="283"/>
      <c r="P32" s="283"/>
      <c r="Q32" s="283"/>
      <c r="R32" s="283"/>
      <c r="S32" s="283"/>
      <c r="T32" s="283"/>
      <c r="U32" s="283"/>
      <c r="V32" s="283"/>
    </row>
    <row r="33" spans="2:21" x14ac:dyDescent="0.2">
      <c r="B33" s="350" t="s">
        <v>168</v>
      </c>
      <c r="C33" s="349" t="s">
        <v>168</v>
      </c>
      <c r="D33" s="349" t="s">
        <v>168</v>
      </c>
      <c r="E33" s="349" t="s">
        <v>168</v>
      </c>
      <c r="F33" s="349" t="s">
        <v>168</v>
      </c>
      <c r="G33" s="349" t="s">
        <v>168</v>
      </c>
      <c r="H33" s="349" t="s">
        <v>168</v>
      </c>
    </row>
    <row r="34" spans="2:21" ht="13.5" thickBot="1" x14ac:dyDescent="0.25">
      <c r="B34" s="255" t="s">
        <v>194</v>
      </c>
      <c r="C34" s="349" t="s">
        <v>168</v>
      </c>
      <c r="D34" s="349" t="s">
        <v>168</v>
      </c>
      <c r="E34" s="349" t="s">
        <v>168</v>
      </c>
      <c r="F34" s="349" t="s">
        <v>168</v>
      </c>
      <c r="G34" s="349" t="s">
        <v>168</v>
      </c>
      <c r="H34" s="349" t="s">
        <v>168</v>
      </c>
    </row>
    <row r="35" spans="2:21" ht="13.5" thickBot="1" x14ac:dyDescent="0.25">
      <c r="B35" s="256" t="s">
        <v>0</v>
      </c>
      <c r="C35" s="257" t="s">
        <v>213</v>
      </c>
      <c r="D35" s="257" t="s">
        <v>178</v>
      </c>
      <c r="E35" s="258" t="s">
        <v>179</v>
      </c>
      <c r="F35" s="288" t="s">
        <v>180</v>
      </c>
      <c r="G35" s="351" t="s">
        <v>168</v>
      </c>
      <c r="H35" s="259" t="s">
        <v>181</v>
      </c>
      <c r="K35" s="302" t="s">
        <v>182</v>
      </c>
      <c r="L35" s="303"/>
      <c r="M35" s="303"/>
      <c r="N35" s="303"/>
      <c r="O35" s="303"/>
      <c r="P35" s="303"/>
      <c r="Q35" s="303"/>
      <c r="R35" s="303"/>
      <c r="S35" s="303"/>
      <c r="T35" s="303"/>
      <c r="U35" s="304"/>
    </row>
    <row r="36" spans="2:21" ht="25.5" x14ac:dyDescent="0.2">
      <c r="B36" s="260" t="s">
        <v>183</v>
      </c>
      <c r="C36" s="261">
        <v>1.9800000000000002E-2</v>
      </c>
      <c r="D36" s="262">
        <v>0.06</v>
      </c>
      <c r="E36" s="263" t="s">
        <v>184</v>
      </c>
      <c r="F36" s="264">
        <f>D36+6%</f>
        <v>0.12</v>
      </c>
      <c r="G36" s="264">
        <f>D36-6%</f>
        <v>0</v>
      </c>
      <c r="H36" s="265" t="s">
        <v>185</v>
      </c>
      <c r="I36" s="266">
        <v>0.06</v>
      </c>
      <c r="K36" s="305" t="s">
        <v>133</v>
      </c>
      <c r="L36" s="306"/>
      <c r="M36" s="306"/>
      <c r="N36" s="306"/>
      <c r="O36" s="306"/>
      <c r="P36" s="306"/>
      <c r="Q36" s="306"/>
      <c r="R36" s="306"/>
      <c r="S36" s="306"/>
      <c r="T36" s="306"/>
      <c r="U36" s="307"/>
    </row>
    <row r="37" spans="2:21" x14ac:dyDescent="0.2">
      <c r="B37" s="267" t="s">
        <v>186</v>
      </c>
      <c r="C37" s="261">
        <v>0.1618</v>
      </c>
      <c r="D37" s="262">
        <v>0.16</v>
      </c>
      <c r="E37" s="263" t="s">
        <v>187</v>
      </c>
      <c r="F37" s="264">
        <f>D37+5%</f>
        <v>0.21000000000000002</v>
      </c>
      <c r="G37" s="264">
        <f>D37-5%</f>
        <v>0.11</v>
      </c>
      <c r="H37" s="268" t="s">
        <v>4</v>
      </c>
      <c r="I37" s="266">
        <v>0.05</v>
      </c>
      <c r="K37" s="308"/>
      <c r="L37" s="306"/>
      <c r="M37" s="306"/>
      <c r="N37" s="306"/>
      <c r="O37" s="306"/>
      <c r="P37" s="306"/>
      <c r="Q37" s="306"/>
      <c r="R37" s="306"/>
      <c r="S37" s="306"/>
      <c r="T37" s="306"/>
      <c r="U37" s="307"/>
    </row>
    <row r="38" spans="2:21" x14ac:dyDescent="0.2">
      <c r="B38" s="267" t="s">
        <v>5</v>
      </c>
      <c r="C38" s="261">
        <v>0.28129999999999999</v>
      </c>
      <c r="D38" s="262">
        <v>0.3</v>
      </c>
      <c r="E38" s="343" t="s">
        <v>168</v>
      </c>
      <c r="F38" s="344" t="s">
        <v>168</v>
      </c>
      <c r="G38" s="344" t="s">
        <v>168</v>
      </c>
      <c r="H38" s="345" t="s">
        <v>168</v>
      </c>
      <c r="I38" s="266"/>
      <c r="K38" s="308"/>
      <c r="L38" s="306"/>
      <c r="M38" s="306"/>
      <c r="N38" s="306"/>
      <c r="O38" s="306"/>
      <c r="P38" s="306"/>
      <c r="Q38" s="306"/>
      <c r="R38" s="306"/>
      <c r="S38" s="306"/>
      <c r="T38" s="306"/>
      <c r="U38" s="307"/>
    </row>
    <row r="39" spans="2:21" ht="25.5" x14ac:dyDescent="0.2">
      <c r="B39" s="260" t="s">
        <v>188</v>
      </c>
      <c r="C39" s="261">
        <v>0.40570000000000001</v>
      </c>
      <c r="D39" s="262">
        <v>0.4</v>
      </c>
      <c r="E39" s="263" t="s">
        <v>184</v>
      </c>
      <c r="F39" s="264">
        <f>D39+6%</f>
        <v>0.46</v>
      </c>
      <c r="G39" s="264">
        <f>D39-6%</f>
        <v>0.34</v>
      </c>
      <c r="H39" s="268" t="s">
        <v>174</v>
      </c>
      <c r="I39" s="266">
        <v>0.06</v>
      </c>
      <c r="K39" s="308"/>
      <c r="L39" s="306"/>
      <c r="M39" s="306"/>
      <c r="N39" s="306"/>
      <c r="O39" s="306"/>
      <c r="P39" s="306"/>
      <c r="Q39" s="306"/>
      <c r="R39" s="306"/>
      <c r="S39" s="306"/>
      <c r="T39" s="306"/>
      <c r="U39" s="307"/>
    </row>
    <row r="40" spans="2:21" x14ac:dyDescent="0.2">
      <c r="B40" s="260" t="s">
        <v>130</v>
      </c>
      <c r="C40" s="261">
        <v>0</v>
      </c>
      <c r="D40" s="262">
        <v>0.05</v>
      </c>
      <c r="E40" s="263" t="s">
        <v>187</v>
      </c>
      <c r="F40" s="264">
        <f>D40+5%</f>
        <v>0.1</v>
      </c>
      <c r="G40" s="264">
        <f>D40-5%</f>
        <v>0</v>
      </c>
      <c r="H40" s="345" t="s">
        <v>168</v>
      </c>
      <c r="I40" s="266">
        <v>0.05</v>
      </c>
      <c r="K40" s="308"/>
      <c r="L40" s="306"/>
      <c r="M40" s="306"/>
      <c r="N40" s="306"/>
      <c r="O40" s="306"/>
      <c r="P40" s="306"/>
      <c r="Q40" s="306"/>
      <c r="R40" s="306"/>
      <c r="S40" s="306"/>
      <c r="T40" s="306"/>
      <c r="U40" s="307"/>
    </row>
    <row r="41" spans="2:21" ht="25.5" x14ac:dyDescent="0.2">
      <c r="B41" s="260" t="s">
        <v>102</v>
      </c>
      <c r="C41" s="261">
        <v>1.6500000000000001E-2</v>
      </c>
      <c r="D41" s="262">
        <v>0.05</v>
      </c>
      <c r="E41" s="263" t="s">
        <v>187</v>
      </c>
      <c r="F41" s="264">
        <f>D41+5%</f>
        <v>0.1</v>
      </c>
      <c r="G41" s="264">
        <f>D41-5%</f>
        <v>0</v>
      </c>
      <c r="H41" s="345" t="s">
        <v>168</v>
      </c>
      <c r="I41" s="266">
        <v>0.05</v>
      </c>
      <c r="K41" s="308"/>
      <c r="L41" s="306"/>
      <c r="M41" s="306"/>
      <c r="N41" s="306"/>
      <c r="O41" s="306"/>
      <c r="P41" s="306"/>
      <c r="Q41" s="306"/>
      <c r="R41" s="306"/>
      <c r="S41" s="306"/>
      <c r="T41" s="306"/>
      <c r="U41" s="307"/>
    </row>
    <row r="42" spans="2:21" x14ac:dyDescent="0.2">
      <c r="B42" s="267" t="s">
        <v>131</v>
      </c>
      <c r="C42" s="261">
        <v>0</v>
      </c>
      <c r="D42" s="262">
        <v>0.05</v>
      </c>
      <c r="E42" s="263" t="s">
        <v>187</v>
      </c>
      <c r="F42" s="264">
        <f>D42+5%</f>
        <v>0.1</v>
      </c>
      <c r="G42" s="264">
        <f>D42-5%</f>
        <v>0</v>
      </c>
      <c r="H42" s="345" t="s">
        <v>168</v>
      </c>
      <c r="I42" s="266">
        <v>0.05</v>
      </c>
      <c r="K42" s="308"/>
      <c r="L42" s="306"/>
      <c r="M42" s="306"/>
      <c r="N42" s="306"/>
      <c r="O42" s="306"/>
      <c r="P42" s="306"/>
      <c r="Q42" s="306"/>
      <c r="R42" s="306"/>
      <c r="S42" s="306"/>
      <c r="T42" s="306"/>
      <c r="U42" s="307"/>
    </row>
    <row r="43" spans="2:21" x14ac:dyDescent="0.2">
      <c r="B43" s="267" t="s">
        <v>48</v>
      </c>
      <c r="C43" s="261">
        <v>0.12590000000000001</v>
      </c>
      <c r="D43" s="262">
        <v>0.1</v>
      </c>
      <c r="E43" s="263" t="s">
        <v>187</v>
      </c>
      <c r="F43" s="264">
        <f>IF(D43+5%&gt;20%,20%,D43+5%)</f>
        <v>0.15000000000000002</v>
      </c>
      <c r="G43" s="264">
        <f>IF(D43+5%&gt;20%,15%,D43-5%)</f>
        <v>0.05</v>
      </c>
      <c r="H43" s="268" t="s">
        <v>189</v>
      </c>
      <c r="I43" s="266">
        <v>0.05</v>
      </c>
      <c r="K43" s="308"/>
      <c r="L43" s="306"/>
      <c r="M43" s="306"/>
      <c r="N43" s="306"/>
      <c r="O43" s="306"/>
      <c r="P43" s="306"/>
      <c r="Q43" s="306"/>
      <c r="R43" s="306"/>
      <c r="S43" s="306"/>
      <c r="T43" s="306"/>
      <c r="U43" s="307"/>
    </row>
    <row r="44" spans="2:21" x14ac:dyDescent="0.2">
      <c r="B44" s="269" t="s">
        <v>190</v>
      </c>
      <c r="C44" s="270">
        <f>SUM(C36:C43)</f>
        <v>1.0110000000000001</v>
      </c>
      <c r="D44" s="271">
        <f>SUM(D36:D43)</f>
        <v>1.1700000000000002</v>
      </c>
      <c r="E44" s="344" t="s">
        <v>168</v>
      </c>
      <c r="F44" s="344" t="s">
        <v>168</v>
      </c>
      <c r="G44" s="344" t="s">
        <v>168</v>
      </c>
      <c r="H44" s="345" t="s">
        <v>168</v>
      </c>
      <c r="K44" s="308"/>
      <c r="L44" s="306"/>
      <c r="M44" s="306"/>
      <c r="N44" s="306"/>
      <c r="O44" s="306"/>
      <c r="P44" s="306"/>
      <c r="Q44" s="306"/>
      <c r="R44" s="306"/>
      <c r="S44" s="306"/>
      <c r="T44" s="306"/>
      <c r="U44" s="307"/>
    </row>
    <row r="45" spans="2:21" ht="13.5" thickBot="1" x14ac:dyDescent="0.25">
      <c r="B45" s="272" t="s">
        <v>191</v>
      </c>
      <c r="C45" s="273">
        <v>6.7400000000000002E-2</v>
      </c>
      <c r="D45" s="274">
        <v>0.06</v>
      </c>
      <c r="E45" s="275" t="s">
        <v>184</v>
      </c>
      <c r="F45" s="276">
        <f>D45+6%</f>
        <v>0.12</v>
      </c>
      <c r="G45" s="276">
        <f>D45-6%</f>
        <v>0</v>
      </c>
      <c r="H45" s="277" t="s">
        <v>173</v>
      </c>
      <c r="I45" s="266">
        <v>0.06</v>
      </c>
      <c r="K45" s="309"/>
      <c r="L45" s="310"/>
      <c r="M45" s="310"/>
      <c r="N45" s="310"/>
      <c r="O45" s="310"/>
      <c r="P45" s="310"/>
      <c r="Q45" s="310"/>
      <c r="R45" s="310"/>
      <c r="S45" s="310"/>
      <c r="T45" s="310"/>
      <c r="U45" s="311"/>
    </row>
    <row r="46" spans="2:21" hidden="1" x14ac:dyDescent="0.2">
      <c r="B46" s="278" t="s">
        <v>154</v>
      </c>
      <c r="C46" s="346" t="s">
        <v>168</v>
      </c>
      <c r="D46" s="346" t="s">
        <v>168</v>
      </c>
      <c r="E46" s="347" t="s">
        <v>168</v>
      </c>
      <c r="F46" s="348" t="s">
        <v>168</v>
      </c>
      <c r="G46" s="348" t="s">
        <v>168</v>
      </c>
      <c r="H46" s="348" t="s">
        <v>168</v>
      </c>
    </row>
    <row r="47" spans="2:21" ht="28.5" x14ac:dyDescent="0.2">
      <c r="B47" s="294" t="s">
        <v>215</v>
      </c>
      <c r="C47" s="252">
        <v>2.3999999999999998E-3</v>
      </c>
      <c r="D47" s="349" t="s">
        <v>168</v>
      </c>
      <c r="E47" s="349" t="s">
        <v>168</v>
      </c>
      <c r="F47" s="349" t="s">
        <v>168</v>
      </c>
      <c r="G47" s="349" t="s">
        <v>168</v>
      </c>
      <c r="H47" s="349" t="s">
        <v>168</v>
      </c>
    </row>
    <row r="48" spans="2:21" x14ac:dyDescent="0.2">
      <c r="B48" s="350" t="s">
        <v>168</v>
      </c>
      <c r="C48" s="349" t="s">
        <v>168</v>
      </c>
      <c r="D48" s="349" t="s">
        <v>168</v>
      </c>
      <c r="E48" s="349" t="s">
        <v>168</v>
      </c>
      <c r="F48" s="349" t="s">
        <v>168</v>
      </c>
      <c r="G48" s="349" t="s">
        <v>168</v>
      </c>
      <c r="H48" s="349" t="s">
        <v>168</v>
      </c>
    </row>
    <row r="49" spans="2:21" ht="13.5" thickBot="1" x14ac:dyDescent="0.25">
      <c r="B49" s="255" t="s">
        <v>195</v>
      </c>
      <c r="C49" s="349" t="s">
        <v>168</v>
      </c>
      <c r="D49" s="349" t="s">
        <v>168</v>
      </c>
      <c r="E49" s="349" t="s">
        <v>168</v>
      </c>
      <c r="F49" s="349" t="s">
        <v>168</v>
      </c>
      <c r="G49" s="349" t="s">
        <v>168</v>
      </c>
      <c r="H49" s="349" t="s">
        <v>168</v>
      </c>
    </row>
    <row r="50" spans="2:21" ht="13.5" thickBot="1" x14ac:dyDescent="0.25">
      <c r="B50" s="256" t="s">
        <v>0</v>
      </c>
      <c r="C50" s="257" t="s">
        <v>213</v>
      </c>
      <c r="D50" s="257" t="s">
        <v>178</v>
      </c>
      <c r="E50" s="258" t="s">
        <v>179</v>
      </c>
      <c r="F50" s="288" t="s">
        <v>180</v>
      </c>
      <c r="G50" s="351" t="s">
        <v>168</v>
      </c>
      <c r="H50" s="259" t="s">
        <v>181</v>
      </c>
      <c r="K50" s="302" t="s">
        <v>182</v>
      </c>
      <c r="L50" s="303"/>
      <c r="M50" s="303"/>
      <c r="N50" s="303"/>
      <c r="O50" s="303"/>
      <c r="P50" s="303"/>
      <c r="Q50" s="303"/>
      <c r="R50" s="303"/>
      <c r="S50" s="303"/>
      <c r="T50" s="303"/>
      <c r="U50" s="304"/>
    </row>
    <row r="51" spans="2:21" ht="25.5" x14ac:dyDescent="0.2">
      <c r="B51" s="260" t="s">
        <v>183</v>
      </c>
      <c r="C51" s="261">
        <v>0.69230000000000003</v>
      </c>
      <c r="D51" s="262">
        <v>0.64</v>
      </c>
      <c r="E51" s="263" t="s">
        <v>184</v>
      </c>
      <c r="F51" s="264">
        <f>D51+6%</f>
        <v>0.7</v>
      </c>
      <c r="G51" s="264">
        <f>D51-6%</f>
        <v>0.58000000000000007</v>
      </c>
      <c r="H51" s="265" t="s">
        <v>185</v>
      </c>
      <c r="I51" s="266">
        <v>0.06</v>
      </c>
      <c r="K51" s="305" t="s">
        <v>132</v>
      </c>
      <c r="L51" s="306"/>
      <c r="M51" s="306"/>
      <c r="N51" s="306"/>
      <c r="O51" s="306"/>
      <c r="P51" s="306"/>
      <c r="Q51" s="306"/>
      <c r="R51" s="306"/>
      <c r="S51" s="306"/>
      <c r="T51" s="306"/>
      <c r="U51" s="307"/>
    </row>
    <row r="52" spans="2:21" x14ac:dyDescent="0.2">
      <c r="B52" s="267" t="s">
        <v>186</v>
      </c>
      <c r="C52" s="261">
        <v>0.1714</v>
      </c>
      <c r="D52" s="262">
        <v>0.17</v>
      </c>
      <c r="E52" s="263" t="s">
        <v>187</v>
      </c>
      <c r="F52" s="264">
        <f>D52+5%</f>
        <v>0.22000000000000003</v>
      </c>
      <c r="G52" s="264">
        <f>D52-5%</f>
        <v>0.12000000000000001</v>
      </c>
      <c r="H52" s="268" t="s">
        <v>4</v>
      </c>
      <c r="I52" s="266">
        <v>0.05</v>
      </c>
      <c r="K52" s="308"/>
      <c r="L52" s="306"/>
      <c r="M52" s="306"/>
      <c r="N52" s="306"/>
      <c r="O52" s="306"/>
      <c r="P52" s="306"/>
      <c r="Q52" s="306"/>
      <c r="R52" s="306"/>
      <c r="S52" s="306"/>
      <c r="T52" s="306"/>
      <c r="U52" s="307"/>
    </row>
    <row r="53" spans="2:21" x14ac:dyDescent="0.2">
      <c r="B53" s="267" t="s">
        <v>5</v>
      </c>
      <c r="C53" s="261">
        <v>0.27950000000000003</v>
      </c>
      <c r="D53" s="262">
        <v>0.3</v>
      </c>
      <c r="E53" s="343" t="s">
        <v>168</v>
      </c>
      <c r="F53" s="344" t="s">
        <v>168</v>
      </c>
      <c r="G53" s="344" t="s">
        <v>168</v>
      </c>
      <c r="H53" s="345" t="s">
        <v>168</v>
      </c>
      <c r="I53" s="266"/>
      <c r="K53" s="308"/>
      <c r="L53" s="306"/>
      <c r="M53" s="306"/>
      <c r="N53" s="306"/>
      <c r="O53" s="306"/>
      <c r="P53" s="306"/>
      <c r="Q53" s="306"/>
      <c r="R53" s="306"/>
      <c r="S53" s="306"/>
      <c r="T53" s="306"/>
      <c r="U53" s="307"/>
    </row>
    <row r="54" spans="2:21" ht="25.5" x14ac:dyDescent="0.2">
      <c r="B54" s="260" t="s">
        <v>188</v>
      </c>
      <c r="C54" s="261">
        <v>9.2999999999999992E-3</v>
      </c>
      <c r="D54" s="262">
        <v>0.06</v>
      </c>
      <c r="E54" s="263" t="s">
        <v>184</v>
      </c>
      <c r="F54" s="264">
        <f>D54+6%</f>
        <v>0.12</v>
      </c>
      <c r="G54" s="264">
        <f>D54-6%</f>
        <v>0</v>
      </c>
      <c r="H54" s="268" t="s">
        <v>174</v>
      </c>
      <c r="I54" s="266">
        <v>0.06</v>
      </c>
      <c r="K54" s="308"/>
      <c r="L54" s="306"/>
      <c r="M54" s="306"/>
      <c r="N54" s="306"/>
      <c r="O54" s="306"/>
      <c r="P54" s="306"/>
      <c r="Q54" s="306"/>
      <c r="R54" s="306"/>
      <c r="S54" s="306"/>
      <c r="T54" s="306"/>
      <c r="U54" s="307"/>
    </row>
    <row r="55" spans="2:21" x14ac:dyDescent="0.2">
      <c r="B55" s="260" t="s">
        <v>130</v>
      </c>
      <c r="C55" s="261">
        <v>0</v>
      </c>
      <c r="D55" s="262">
        <v>0.05</v>
      </c>
      <c r="E55" s="263" t="s">
        <v>187</v>
      </c>
      <c r="F55" s="264">
        <f>D55+5%</f>
        <v>0.1</v>
      </c>
      <c r="G55" s="264">
        <f>D55-5%</f>
        <v>0</v>
      </c>
      <c r="H55" s="345" t="s">
        <v>168</v>
      </c>
      <c r="I55" s="266">
        <v>0.05</v>
      </c>
      <c r="K55" s="308"/>
      <c r="L55" s="306"/>
      <c r="M55" s="306"/>
      <c r="N55" s="306"/>
      <c r="O55" s="306"/>
      <c r="P55" s="306"/>
      <c r="Q55" s="306"/>
      <c r="R55" s="306"/>
      <c r="S55" s="306"/>
      <c r="T55" s="306"/>
      <c r="U55" s="307"/>
    </row>
    <row r="56" spans="2:21" ht="25.5" x14ac:dyDescent="0.2">
      <c r="B56" s="260" t="s">
        <v>102</v>
      </c>
      <c r="C56" s="261">
        <v>1.7500000000000002E-2</v>
      </c>
      <c r="D56" s="262">
        <v>0.05</v>
      </c>
      <c r="E56" s="263" t="s">
        <v>187</v>
      </c>
      <c r="F56" s="264">
        <f>D56+5%</f>
        <v>0.1</v>
      </c>
      <c r="G56" s="264">
        <f>D56-5%</f>
        <v>0</v>
      </c>
      <c r="H56" s="345" t="s">
        <v>168</v>
      </c>
      <c r="I56" s="266">
        <v>0.05</v>
      </c>
      <c r="K56" s="308"/>
      <c r="L56" s="306"/>
      <c r="M56" s="306"/>
      <c r="N56" s="306"/>
      <c r="O56" s="306"/>
      <c r="P56" s="306"/>
      <c r="Q56" s="306"/>
      <c r="R56" s="306"/>
      <c r="S56" s="306"/>
      <c r="T56" s="306"/>
      <c r="U56" s="307"/>
    </row>
    <row r="57" spans="2:21" x14ac:dyDescent="0.2">
      <c r="B57" s="267" t="s">
        <v>131</v>
      </c>
      <c r="C57" s="261">
        <v>0</v>
      </c>
      <c r="D57" s="262">
        <v>0.05</v>
      </c>
      <c r="E57" s="263" t="s">
        <v>187</v>
      </c>
      <c r="F57" s="264">
        <f>D57+5%</f>
        <v>0.1</v>
      </c>
      <c r="G57" s="264">
        <f>D57-5%</f>
        <v>0</v>
      </c>
      <c r="H57" s="345" t="s">
        <v>168</v>
      </c>
      <c r="I57" s="266">
        <v>0.05</v>
      </c>
      <c r="K57" s="308"/>
      <c r="L57" s="306"/>
      <c r="M57" s="306"/>
      <c r="N57" s="306"/>
      <c r="O57" s="306"/>
      <c r="P57" s="306"/>
      <c r="Q57" s="306"/>
      <c r="R57" s="306"/>
      <c r="S57" s="306"/>
      <c r="T57" s="306"/>
      <c r="U57" s="307"/>
    </row>
    <row r="58" spans="2:21" x14ac:dyDescent="0.2">
      <c r="B58" s="267" t="s">
        <v>48</v>
      </c>
      <c r="C58" s="261">
        <v>0.1777</v>
      </c>
      <c r="D58" s="262">
        <v>0.15</v>
      </c>
      <c r="E58" s="263" t="s">
        <v>187</v>
      </c>
      <c r="F58" s="264">
        <f>IF(D58+5%&gt;20%,20%,D58+5%)</f>
        <v>0.2</v>
      </c>
      <c r="G58" s="264">
        <f>IF(D58+5%&gt;20%,15%,D58-5%)</f>
        <v>9.9999999999999992E-2</v>
      </c>
      <c r="H58" s="268" t="s">
        <v>189</v>
      </c>
      <c r="I58" s="266">
        <v>0.05</v>
      </c>
      <c r="K58" s="308"/>
      <c r="L58" s="306"/>
      <c r="M58" s="306"/>
      <c r="N58" s="306"/>
      <c r="O58" s="306"/>
      <c r="P58" s="306"/>
      <c r="Q58" s="306"/>
      <c r="R58" s="306"/>
      <c r="S58" s="306"/>
      <c r="T58" s="306"/>
      <c r="U58" s="307"/>
    </row>
    <row r="59" spans="2:21" x14ac:dyDescent="0.2">
      <c r="B59" s="269" t="s">
        <v>190</v>
      </c>
      <c r="C59" s="270">
        <f>SUM(C51:C58)</f>
        <v>1.3477000000000001</v>
      </c>
      <c r="D59" s="271">
        <f>SUM(D51:D58)</f>
        <v>1.4700000000000002</v>
      </c>
      <c r="E59" s="344" t="s">
        <v>168</v>
      </c>
      <c r="F59" s="344" t="s">
        <v>168</v>
      </c>
      <c r="G59" s="344" t="s">
        <v>168</v>
      </c>
      <c r="H59" s="345" t="s">
        <v>168</v>
      </c>
      <c r="K59" s="308"/>
      <c r="L59" s="306"/>
      <c r="M59" s="306"/>
      <c r="N59" s="306"/>
      <c r="O59" s="306"/>
      <c r="P59" s="306"/>
      <c r="Q59" s="306"/>
      <c r="R59" s="306"/>
      <c r="S59" s="306"/>
      <c r="T59" s="306"/>
      <c r="U59" s="307"/>
    </row>
    <row r="60" spans="2:21" ht="13.5" thickBot="1" x14ac:dyDescent="0.25">
      <c r="B60" s="272" t="s">
        <v>191</v>
      </c>
      <c r="C60" s="273">
        <v>0.2273</v>
      </c>
      <c r="D60" s="274">
        <v>0.23</v>
      </c>
      <c r="E60" s="275" t="s">
        <v>184</v>
      </c>
      <c r="F60" s="276">
        <f>D60+6%</f>
        <v>0.29000000000000004</v>
      </c>
      <c r="G60" s="276">
        <f>D60-6%</f>
        <v>0.17</v>
      </c>
      <c r="H60" s="277" t="s">
        <v>173</v>
      </c>
      <c r="I60" s="266">
        <v>0.06</v>
      </c>
      <c r="K60" s="309"/>
      <c r="L60" s="310"/>
      <c r="M60" s="310"/>
      <c r="N60" s="310"/>
      <c r="O60" s="310"/>
      <c r="P60" s="310"/>
      <c r="Q60" s="310"/>
      <c r="R60" s="310"/>
      <c r="S60" s="310"/>
      <c r="T60" s="310"/>
      <c r="U60" s="311"/>
    </row>
    <row r="61" spans="2:21" hidden="1" x14ac:dyDescent="0.2">
      <c r="B61" s="278" t="s">
        <v>154</v>
      </c>
      <c r="C61" s="346" t="s">
        <v>168</v>
      </c>
      <c r="D61" s="346" t="s">
        <v>168</v>
      </c>
      <c r="E61" s="347" t="s">
        <v>168</v>
      </c>
      <c r="F61" s="348" t="s">
        <v>168</v>
      </c>
      <c r="G61" s="348" t="s">
        <v>168</v>
      </c>
      <c r="H61" s="348" t="s">
        <v>168</v>
      </c>
    </row>
    <row r="62" spans="2:21" ht="28.5" x14ac:dyDescent="0.2">
      <c r="B62" s="294" t="s">
        <v>215</v>
      </c>
      <c r="C62" s="252">
        <v>2.3999999999999998E-3</v>
      </c>
      <c r="D62" s="349" t="s">
        <v>168</v>
      </c>
      <c r="E62" s="349" t="s">
        <v>168</v>
      </c>
      <c r="F62" s="349" t="s">
        <v>168</v>
      </c>
      <c r="G62" s="349" t="s">
        <v>168</v>
      </c>
      <c r="H62" s="349" t="s">
        <v>168</v>
      </c>
    </row>
    <row r="63" spans="2:21" x14ac:dyDescent="0.2">
      <c r="B63" s="350" t="s">
        <v>168</v>
      </c>
      <c r="C63" s="349" t="s">
        <v>168</v>
      </c>
      <c r="D63" s="349" t="s">
        <v>168</v>
      </c>
      <c r="E63" s="349" t="s">
        <v>168</v>
      </c>
      <c r="F63" s="349" t="s">
        <v>168</v>
      </c>
      <c r="G63" s="349" t="s">
        <v>168</v>
      </c>
      <c r="H63" s="349" t="s">
        <v>168</v>
      </c>
    </row>
    <row r="64" spans="2:21" ht="13.5" thickBot="1" x14ac:dyDescent="0.25">
      <c r="B64" s="255" t="s">
        <v>196</v>
      </c>
      <c r="C64" s="349" t="s">
        <v>168</v>
      </c>
      <c r="D64" s="349" t="s">
        <v>168</v>
      </c>
      <c r="E64" s="349" t="s">
        <v>168</v>
      </c>
      <c r="F64" s="349" t="s">
        <v>168</v>
      </c>
      <c r="G64" s="349" t="s">
        <v>168</v>
      </c>
      <c r="H64" s="349" t="s">
        <v>168</v>
      </c>
    </row>
    <row r="65" spans="2:21" ht="13.5" thickBot="1" x14ac:dyDescent="0.25">
      <c r="B65" s="256" t="s">
        <v>0</v>
      </c>
      <c r="C65" s="257" t="s">
        <v>213</v>
      </c>
      <c r="D65" s="257" t="s">
        <v>178</v>
      </c>
      <c r="E65" s="258" t="s">
        <v>179</v>
      </c>
      <c r="F65" s="288" t="s">
        <v>180</v>
      </c>
      <c r="G65" s="351" t="s">
        <v>168</v>
      </c>
      <c r="H65" s="259" t="s">
        <v>181</v>
      </c>
      <c r="K65" s="302" t="s">
        <v>182</v>
      </c>
      <c r="L65" s="303"/>
      <c r="M65" s="303"/>
      <c r="N65" s="303"/>
      <c r="O65" s="303"/>
      <c r="P65" s="303"/>
      <c r="Q65" s="303"/>
      <c r="R65" s="303"/>
      <c r="S65" s="303"/>
      <c r="T65" s="303"/>
      <c r="U65" s="304"/>
    </row>
    <row r="66" spans="2:21" ht="25.5" x14ac:dyDescent="0.2">
      <c r="B66" s="260" t="s">
        <v>183</v>
      </c>
      <c r="C66" s="261">
        <v>0</v>
      </c>
      <c r="D66" s="262">
        <v>0</v>
      </c>
      <c r="E66" s="263" t="s">
        <v>184</v>
      </c>
      <c r="F66" s="344" t="s">
        <v>168</v>
      </c>
      <c r="G66" s="344" t="s">
        <v>168</v>
      </c>
      <c r="H66" s="352" t="s">
        <v>168</v>
      </c>
      <c r="I66" s="266">
        <v>0.06</v>
      </c>
      <c r="K66" s="305" t="s">
        <v>136</v>
      </c>
      <c r="L66" s="306"/>
      <c r="M66" s="306"/>
      <c r="N66" s="306"/>
      <c r="O66" s="306"/>
      <c r="P66" s="306"/>
      <c r="Q66" s="306"/>
      <c r="R66" s="306"/>
      <c r="S66" s="306"/>
      <c r="T66" s="306"/>
      <c r="U66" s="307"/>
    </row>
    <row r="67" spans="2:21" x14ac:dyDescent="0.2">
      <c r="B67" s="267" t="s">
        <v>186</v>
      </c>
      <c r="C67" s="261">
        <v>0.69679999999999997</v>
      </c>
      <c r="D67" s="262">
        <v>0.71</v>
      </c>
      <c r="E67" s="263" t="s">
        <v>187</v>
      </c>
      <c r="F67" s="264">
        <f>D67+5%</f>
        <v>0.76</v>
      </c>
      <c r="G67" s="264">
        <f>D67-5%</f>
        <v>0.65999999999999992</v>
      </c>
      <c r="H67" s="268" t="s">
        <v>4</v>
      </c>
      <c r="I67" s="266">
        <v>0.05</v>
      </c>
      <c r="K67" s="308"/>
      <c r="L67" s="306"/>
      <c r="M67" s="306"/>
      <c r="N67" s="306"/>
      <c r="O67" s="306"/>
      <c r="P67" s="306"/>
      <c r="Q67" s="306"/>
      <c r="R67" s="306"/>
      <c r="S67" s="306"/>
      <c r="T67" s="306"/>
      <c r="U67" s="307"/>
    </row>
    <row r="68" spans="2:21" x14ac:dyDescent="0.2">
      <c r="B68" s="267" t="s">
        <v>5</v>
      </c>
      <c r="C68" s="261">
        <v>0.20330000000000001</v>
      </c>
      <c r="D68" s="262">
        <v>0.3</v>
      </c>
      <c r="E68" s="343" t="s">
        <v>168</v>
      </c>
      <c r="F68" s="344" t="s">
        <v>168</v>
      </c>
      <c r="G68" s="344" t="s">
        <v>168</v>
      </c>
      <c r="H68" s="345" t="s">
        <v>168</v>
      </c>
      <c r="I68" s="266"/>
      <c r="K68" s="308"/>
      <c r="L68" s="306"/>
      <c r="M68" s="306"/>
      <c r="N68" s="306"/>
      <c r="O68" s="306"/>
      <c r="P68" s="306"/>
      <c r="Q68" s="306"/>
      <c r="R68" s="306"/>
      <c r="S68" s="306"/>
      <c r="T68" s="306"/>
      <c r="U68" s="307"/>
    </row>
    <row r="69" spans="2:21" ht="25.5" x14ac:dyDescent="0.2">
      <c r="B69" s="260" t="s">
        <v>188</v>
      </c>
      <c r="C69" s="261">
        <v>0</v>
      </c>
      <c r="D69" s="262">
        <v>0</v>
      </c>
      <c r="E69" s="263" t="s">
        <v>184</v>
      </c>
      <c r="F69" s="344" t="s">
        <v>168</v>
      </c>
      <c r="G69" s="344" t="s">
        <v>168</v>
      </c>
      <c r="H69" s="345" t="s">
        <v>168</v>
      </c>
      <c r="I69" s="266">
        <v>0.06</v>
      </c>
      <c r="K69" s="308"/>
      <c r="L69" s="306"/>
      <c r="M69" s="306"/>
      <c r="N69" s="306"/>
      <c r="O69" s="306"/>
      <c r="P69" s="306"/>
      <c r="Q69" s="306"/>
      <c r="R69" s="306"/>
      <c r="S69" s="306"/>
      <c r="T69" s="306"/>
      <c r="U69" s="307"/>
    </row>
    <row r="70" spans="2:21" x14ac:dyDescent="0.2">
      <c r="B70" s="260" t="s">
        <v>130</v>
      </c>
      <c r="C70" s="261">
        <v>0</v>
      </c>
      <c r="D70" s="262">
        <v>0</v>
      </c>
      <c r="E70" s="263" t="s">
        <v>187</v>
      </c>
      <c r="F70" s="344" t="s">
        <v>168</v>
      </c>
      <c r="G70" s="344" t="s">
        <v>168</v>
      </c>
      <c r="H70" s="345" t="s">
        <v>168</v>
      </c>
      <c r="I70" s="266">
        <v>0.05</v>
      </c>
      <c r="K70" s="308"/>
      <c r="L70" s="306"/>
      <c r="M70" s="306"/>
      <c r="N70" s="306"/>
      <c r="O70" s="306"/>
      <c r="P70" s="306"/>
      <c r="Q70" s="306"/>
      <c r="R70" s="306"/>
      <c r="S70" s="306"/>
      <c r="T70" s="306"/>
      <c r="U70" s="307"/>
    </row>
    <row r="71" spans="2:21" ht="25.5" x14ac:dyDescent="0.2">
      <c r="B71" s="260" t="s">
        <v>102</v>
      </c>
      <c r="C71" s="261">
        <v>0</v>
      </c>
      <c r="D71" s="262">
        <v>0</v>
      </c>
      <c r="E71" s="263" t="s">
        <v>187</v>
      </c>
      <c r="F71" s="344" t="s">
        <v>168</v>
      </c>
      <c r="G71" s="344" t="s">
        <v>168</v>
      </c>
      <c r="H71" s="345" t="s">
        <v>168</v>
      </c>
      <c r="I71" s="266">
        <v>0.05</v>
      </c>
      <c r="K71" s="308"/>
      <c r="L71" s="306"/>
      <c r="M71" s="306"/>
      <c r="N71" s="306"/>
      <c r="O71" s="306"/>
      <c r="P71" s="306"/>
      <c r="Q71" s="306"/>
      <c r="R71" s="306"/>
      <c r="S71" s="306"/>
      <c r="T71" s="306"/>
      <c r="U71" s="307"/>
    </row>
    <row r="72" spans="2:21" x14ac:dyDescent="0.2">
      <c r="B72" s="267" t="s">
        <v>131</v>
      </c>
      <c r="C72" s="261">
        <v>0</v>
      </c>
      <c r="D72" s="262">
        <v>0</v>
      </c>
      <c r="E72" s="263" t="s">
        <v>187</v>
      </c>
      <c r="F72" s="344" t="s">
        <v>168</v>
      </c>
      <c r="G72" s="344" t="s">
        <v>168</v>
      </c>
      <c r="H72" s="345" t="s">
        <v>168</v>
      </c>
      <c r="I72" s="266">
        <v>0.05</v>
      </c>
      <c r="K72" s="308"/>
      <c r="L72" s="306"/>
      <c r="M72" s="306"/>
      <c r="N72" s="306"/>
      <c r="O72" s="306"/>
      <c r="P72" s="306"/>
      <c r="Q72" s="306"/>
      <c r="R72" s="306"/>
      <c r="S72" s="306"/>
      <c r="T72" s="306"/>
      <c r="U72" s="307"/>
    </row>
    <row r="73" spans="2:21" x14ac:dyDescent="0.2">
      <c r="B73" s="267" t="s">
        <v>48</v>
      </c>
      <c r="C73" s="261">
        <v>9.9900000000000003E-2</v>
      </c>
      <c r="D73" s="262">
        <v>0.05</v>
      </c>
      <c r="E73" s="263" t="s">
        <v>187</v>
      </c>
      <c r="F73" s="264">
        <f>IF(D73+5%&gt;20%,20%,D73+5%)</f>
        <v>0.1</v>
      </c>
      <c r="G73" s="264">
        <f>IF(D73+5%&gt;20%,15%,D73-5%)</f>
        <v>0</v>
      </c>
      <c r="H73" s="268" t="s">
        <v>189</v>
      </c>
      <c r="I73" s="266">
        <v>0.05</v>
      </c>
      <c r="K73" s="308"/>
      <c r="L73" s="306"/>
      <c r="M73" s="306"/>
      <c r="N73" s="306"/>
      <c r="O73" s="306"/>
      <c r="P73" s="306"/>
      <c r="Q73" s="306"/>
      <c r="R73" s="306"/>
      <c r="S73" s="306"/>
      <c r="T73" s="306"/>
      <c r="U73" s="307"/>
    </row>
    <row r="74" spans="2:21" x14ac:dyDescent="0.2">
      <c r="B74" s="269" t="s">
        <v>190</v>
      </c>
      <c r="C74" s="270">
        <f>SUM(C66:C73)</f>
        <v>1</v>
      </c>
      <c r="D74" s="271">
        <f>SUM(D66:D73)</f>
        <v>1.06</v>
      </c>
      <c r="E74" s="344" t="s">
        <v>168</v>
      </c>
      <c r="F74" s="344" t="s">
        <v>168</v>
      </c>
      <c r="G74" s="344" t="s">
        <v>168</v>
      </c>
      <c r="H74" s="345" t="s">
        <v>168</v>
      </c>
      <c r="K74" s="308"/>
      <c r="L74" s="306"/>
      <c r="M74" s="306"/>
      <c r="N74" s="306"/>
      <c r="O74" s="306"/>
      <c r="P74" s="306"/>
      <c r="Q74" s="306"/>
      <c r="R74" s="306"/>
      <c r="S74" s="306"/>
      <c r="T74" s="306"/>
      <c r="U74" s="307"/>
    </row>
    <row r="75" spans="2:21" ht="13.5" thickBot="1" x14ac:dyDescent="0.25">
      <c r="B75" s="272" t="s">
        <v>191</v>
      </c>
      <c r="C75" s="273">
        <v>3.8399999999999997E-2</v>
      </c>
      <c r="D75" s="274">
        <v>0</v>
      </c>
      <c r="E75" s="275" t="s">
        <v>184</v>
      </c>
      <c r="F75" s="353" t="s">
        <v>168</v>
      </c>
      <c r="G75" s="353" t="s">
        <v>168</v>
      </c>
      <c r="H75" s="354" t="s">
        <v>168</v>
      </c>
      <c r="I75" s="266">
        <v>0.06</v>
      </c>
      <c r="K75" s="309"/>
      <c r="L75" s="310"/>
      <c r="M75" s="310"/>
      <c r="N75" s="310"/>
      <c r="O75" s="310"/>
      <c r="P75" s="310"/>
      <c r="Q75" s="310"/>
      <c r="R75" s="310"/>
      <c r="S75" s="310"/>
      <c r="T75" s="310"/>
      <c r="U75" s="311"/>
    </row>
    <row r="76" spans="2:21" hidden="1" x14ac:dyDescent="0.2">
      <c r="B76" s="278" t="s">
        <v>154</v>
      </c>
      <c r="C76" s="346" t="s">
        <v>168</v>
      </c>
      <c r="D76" s="346" t="s">
        <v>168</v>
      </c>
      <c r="E76" s="347" t="s">
        <v>168</v>
      </c>
      <c r="F76" s="348" t="s">
        <v>168</v>
      </c>
      <c r="G76" s="348" t="s">
        <v>168</v>
      </c>
      <c r="H76" s="348" t="s">
        <v>168</v>
      </c>
    </row>
    <row r="77" spans="2:21" ht="28.5" x14ac:dyDescent="0.2">
      <c r="B77" s="294" t="s">
        <v>215</v>
      </c>
      <c r="C77" s="252">
        <v>2.3999999999999998E-3</v>
      </c>
      <c r="D77" s="349" t="s">
        <v>168</v>
      </c>
      <c r="E77" s="349" t="s">
        <v>168</v>
      </c>
      <c r="F77" s="349" t="s">
        <v>168</v>
      </c>
      <c r="G77" s="349" t="s">
        <v>168</v>
      </c>
      <c r="H77" s="349" t="s">
        <v>168</v>
      </c>
    </row>
    <row r="78" spans="2:21" x14ac:dyDescent="0.2">
      <c r="B78" s="350" t="s">
        <v>168</v>
      </c>
      <c r="C78" s="349" t="s">
        <v>168</v>
      </c>
      <c r="D78" s="349" t="s">
        <v>168</v>
      </c>
      <c r="E78" s="349" t="s">
        <v>168</v>
      </c>
      <c r="F78" s="349" t="s">
        <v>168</v>
      </c>
      <c r="G78" s="349" t="s">
        <v>168</v>
      </c>
      <c r="H78" s="349" t="s">
        <v>168</v>
      </c>
    </row>
    <row r="79" spans="2:21" ht="13.5" thickBot="1" x14ac:dyDescent="0.25">
      <c r="B79" s="255" t="s">
        <v>197</v>
      </c>
      <c r="C79" s="349" t="s">
        <v>168</v>
      </c>
      <c r="D79" s="349" t="s">
        <v>168</v>
      </c>
      <c r="E79" s="349" t="s">
        <v>168</v>
      </c>
      <c r="F79" s="349" t="s">
        <v>168</v>
      </c>
      <c r="G79" s="349" t="s">
        <v>168</v>
      </c>
      <c r="H79" s="349" t="s">
        <v>168</v>
      </c>
    </row>
    <row r="80" spans="2:21" ht="13.5" thickBot="1" x14ac:dyDescent="0.25">
      <c r="B80" s="256" t="s">
        <v>0</v>
      </c>
      <c r="C80" s="257" t="s">
        <v>213</v>
      </c>
      <c r="D80" s="257" t="s">
        <v>178</v>
      </c>
      <c r="E80" s="258" t="s">
        <v>179</v>
      </c>
      <c r="F80" s="288" t="s">
        <v>180</v>
      </c>
      <c r="G80" s="351" t="s">
        <v>168</v>
      </c>
      <c r="H80" s="259" t="s">
        <v>181</v>
      </c>
      <c r="K80" s="302" t="s">
        <v>182</v>
      </c>
      <c r="L80" s="303"/>
      <c r="M80" s="303"/>
      <c r="N80" s="303"/>
      <c r="O80" s="303"/>
      <c r="P80" s="303"/>
      <c r="Q80" s="303"/>
      <c r="R80" s="303"/>
      <c r="S80" s="303"/>
      <c r="T80" s="303"/>
      <c r="U80" s="304"/>
    </row>
    <row r="81" spans="2:21" ht="25.5" customHeight="1" x14ac:dyDescent="0.2">
      <c r="B81" s="260" t="s">
        <v>183</v>
      </c>
      <c r="C81" s="261">
        <v>0.29949999999999999</v>
      </c>
      <c r="D81" s="262">
        <v>0.35</v>
      </c>
      <c r="E81" s="263" t="s">
        <v>184</v>
      </c>
      <c r="F81" s="264">
        <f>D81+6%</f>
        <v>0.41</v>
      </c>
      <c r="G81" s="264">
        <f>D81-6%</f>
        <v>0.28999999999999998</v>
      </c>
      <c r="H81" s="265" t="s">
        <v>198</v>
      </c>
      <c r="I81" s="266">
        <v>0.06</v>
      </c>
      <c r="K81" s="305" t="s">
        <v>199</v>
      </c>
      <c r="L81" s="306"/>
      <c r="M81" s="306"/>
      <c r="N81" s="306"/>
      <c r="O81" s="306"/>
      <c r="P81" s="306"/>
      <c r="Q81" s="306"/>
      <c r="R81" s="306"/>
      <c r="S81" s="306"/>
      <c r="T81" s="306"/>
      <c r="U81" s="307"/>
    </row>
    <row r="82" spans="2:21" ht="25.5" x14ac:dyDescent="0.2">
      <c r="B82" s="267" t="s">
        <v>186</v>
      </c>
      <c r="C82" s="261">
        <v>0.1168</v>
      </c>
      <c r="D82" s="262">
        <v>0.1</v>
      </c>
      <c r="E82" s="263" t="s">
        <v>187</v>
      </c>
      <c r="F82" s="264">
        <f>D82+5%</f>
        <v>0.15000000000000002</v>
      </c>
      <c r="G82" s="264">
        <f>D82-5%</f>
        <v>0.05</v>
      </c>
      <c r="H82" s="265" t="s">
        <v>200</v>
      </c>
      <c r="I82" s="266">
        <v>0.05</v>
      </c>
      <c r="K82" s="308"/>
      <c r="L82" s="306"/>
      <c r="M82" s="306"/>
      <c r="N82" s="306"/>
      <c r="O82" s="306"/>
      <c r="P82" s="306"/>
      <c r="Q82" s="306"/>
      <c r="R82" s="306"/>
      <c r="S82" s="306"/>
      <c r="T82" s="306"/>
      <c r="U82" s="307"/>
    </row>
    <row r="83" spans="2:21" ht="12.75" customHeight="1" x14ac:dyDescent="0.2">
      <c r="B83" s="267" t="s">
        <v>5</v>
      </c>
      <c r="C83" s="261">
        <v>0.23469999999999999</v>
      </c>
      <c r="D83" s="262">
        <v>0.3</v>
      </c>
      <c r="E83" s="343" t="s">
        <v>168</v>
      </c>
      <c r="F83" s="344" t="s">
        <v>168</v>
      </c>
      <c r="G83" s="344" t="s">
        <v>168</v>
      </c>
      <c r="H83" s="345" t="s">
        <v>168</v>
      </c>
      <c r="I83" s="266"/>
      <c r="K83" s="308"/>
      <c r="L83" s="306"/>
      <c r="M83" s="306"/>
      <c r="N83" s="306"/>
      <c r="O83" s="306"/>
      <c r="P83" s="306"/>
      <c r="Q83" s="306"/>
      <c r="R83" s="306"/>
      <c r="S83" s="306"/>
      <c r="T83" s="306"/>
      <c r="U83" s="307"/>
    </row>
    <row r="84" spans="2:21" ht="38.25" x14ac:dyDescent="0.2">
      <c r="B84" s="260" t="s">
        <v>188</v>
      </c>
      <c r="C84" s="261">
        <v>0.17530000000000001</v>
      </c>
      <c r="D84" s="262">
        <v>0.2</v>
      </c>
      <c r="E84" s="263" t="s">
        <v>184</v>
      </c>
      <c r="F84" s="264">
        <f>D84+6%</f>
        <v>0.26</v>
      </c>
      <c r="G84" s="264">
        <f>D84-6%</f>
        <v>0.14000000000000001</v>
      </c>
      <c r="H84" s="265" t="s">
        <v>201</v>
      </c>
      <c r="I84" s="266">
        <v>0.06</v>
      </c>
      <c r="K84" s="308"/>
      <c r="L84" s="306"/>
      <c r="M84" s="306"/>
      <c r="N84" s="306"/>
      <c r="O84" s="306"/>
      <c r="P84" s="306"/>
      <c r="Q84" s="306"/>
      <c r="R84" s="306"/>
      <c r="S84" s="306"/>
      <c r="T84" s="306"/>
      <c r="U84" s="307"/>
    </row>
    <row r="85" spans="2:21" ht="12.75" customHeight="1" x14ac:dyDescent="0.2">
      <c r="B85" s="260" t="s">
        <v>130</v>
      </c>
      <c r="C85" s="261">
        <v>0</v>
      </c>
      <c r="D85" s="262">
        <v>0</v>
      </c>
      <c r="E85" s="263" t="s">
        <v>187</v>
      </c>
      <c r="F85" s="344" t="s">
        <v>168</v>
      </c>
      <c r="G85" s="344" t="s">
        <v>168</v>
      </c>
      <c r="H85" s="345" t="s">
        <v>168</v>
      </c>
      <c r="I85" s="266">
        <v>0.05</v>
      </c>
      <c r="K85" s="308"/>
      <c r="L85" s="306"/>
      <c r="M85" s="306"/>
      <c r="N85" s="306"/>
      <c r="O85" s="306"/>
      <c r="P85" s="306"/>
      <c r="Q85" s="306"/>
      <c r="R85" s="306"/>
      <c r="S85" s="306"/>
      <c r="T85" s="306"/>
      <c r="U85" s="307"/>
    </row>
    <row r="86" spans="2:21" ht="25.5" x14ac:dyDescent="0.2">
      <c r="B86" s="260" t="s">
        <v>102</v>
      </c>
      <c r="C86" s="261">
        <v>0</v>
      </c>
      <c r="D86" s="262">
        <v>0</v>
      </c>
      <c r="E86" s="263" t="s">
        <v>187</v>
      </c>
      <c r="F86" s="344" t="s">
        <v>168</v>
      </c>
      <c r="G86" s="344" t="s">
        <v>168</v>
      </c>
      <c r="H86" s="345" t="s">
        <v>168</v>
      </c>
      <c r="I86" s="266">
        <v>0.05</v>
      </c>
      <c r="K86" s="308"/>
      <c r="L86" s="306"/>
      <c r="M86" s="306"/>
      <c r="N86" s="306"/>
      <c r="O86" s="306"/>
      <c r="P86" s="306"/>
      <c r="Q86" s="306"/>
      <c r="R86" s="306"/>
      <c r="S86" s="306"/>
      <c r="T86" s="306"/>
      <c r="U86" s="307"/>
    </row>
    <row r="87" spans="2:21" ht="12.75" customHeight="1" x14ac:dyDescent="0.2">
      <c r="B87" s="267" t="s">
        <v>131</v>
      </c>
      <c r="C87" s="261">
        <v>0</v>
      </c>
      <c r="D87" s="262">
        <v>0</v>
      </c>
      <c r="E87" s="263" t="s">
        <v>187</v>
      </c>
      <c r="F87" s="344" t="s">
        <v>168</v>
      </c>
      <c r="G87" s="344" t="s">
        <v>168</v>
      </c>
      <c r="H87" s="345" t="s">
        <v>168</v>
      </c>
      <c r="I87" s="266">
        <v>0.05</v>
      </c>
      <c r="K87" s="308"/>
      <c r="L87" s="306"/>
      <c r="M87" s="306"/>
      <c r="N87" s="306"/>
      <c r="O87" s="306"/>
      <c r="P87" s="306"/>
      <c r="Q87" s="306"/>
      <c r="R87" s="306"/>
      <c r="S87" s="306"/>
      <c r="T87" s="306"/>
      <c r="U87" s="307"/>
    </row>
    <row r="88" spans="2:21" ht="12.75" customHeight="1" x14ac:dyDescent="0.2">
      <c r="B88" s="267" t="s">
        <v>48</v>
      </c>
      <c r="C88" s="261">
        <v>0.23449999999999999</v>
      </c>
      <c r="D88" s="262">
        <v>0.15</v>
      </c>
      <c r="E88" s="263" t="s">
        <v>187</v>
      </c>
      <c r="F88" s="264">
        <f>IF(D88+5%&gt;20%,20%,D88+5%)</f>
        <v>0.2</v>
      </c>
      <c r="G88" s="264">
        <f>IF(D88+5%&gt;20%,15%,D88-5%)</f>
        <v>9.9999999999999992E-2</v>
      </c>
      <c r="H88" s="268" t="s">
        <v>189</v>
      </c>
      <c r="I88" s="266">
        <v>0.05</v>
      </c>
      <c r="K88" s="308"/>
      <c r="L88" s="306"/>
      <c r="M88" s="306"/>
      <c r="N88" s="306"/>
      <c r="O88" s="306"/>
      <c r="P88" s="306"/>
      <c r="Q88" s="306"/>
      <c r="R88" s="306"/>
      <c r="S88" s="306"/>
      <c r="T88" s="306"/>
      <c r="U88" s="307"/>
    </row>
    <row r="89" spans="2:21" ht="12.75" customHeight="1" x14ac:dyDescent="0.2">
      <c r="B89" s="269" t="s">
        <v>190</v>
      </c>
      <c r="C89" s="270">
        <f>SUM(C81:C88)</f>
        <v>1.0608</v>
      </c>
      <c r="D89" s="271">
        <f>SUM(D81:D88)</f>
        <v>1.0999999999999999</v>
      </c>
      <c r="E89" s="344" t="s">
        <v>168</v>
      </c>
      <c r="F89" s="344" t="s">
        <v>168</v>
      </c>
      <c r="G89" s="344" t="s">
        <v>168</v>
      </c>
      <c r="H89" s="345" t="s">
        <v>168</v>
      </c>
      <c r="K89" s="308"/>
      <c r="L89" s="306"/>
      <c r="M89" s="306"/>
      <c r="N89" s="306"/>
      <c r="O89" s="306"/>
      <c r="P89" s="306"/>
      <c r="Q89" s="306"/>
      <c r="R89" s="306"/>
      <c r="S89" s="306"/>
      <c r="T89" s="306"/>
      <c r="U89" s="307"/>
    </row>
    <row r="90" spans="2:21" ht="13.5" customHeight="1" thickBot="1" x14ac:dyDescent="0.25">
      <c r="B90" s="272" t="s">
        <v>191</v>
      </c>
      <c r="C90" s="273">
        <v>0.62639999999999996</v>
      </c>
      <c r="D90" s="274">
        <v>0.64</v>
      </c>
      <c r="E90" s="275" t="s">
        <v>184</v>
      </c>
      <c r="F90" s="276">
        <f>D90+6%</f>
        <v>0.7</v>
      </c>
      <c r="G90" s="276">
        <f>D90-6%</f>
        <v>0.58000000000000007</v>
      </c>
      <c r="H90" s="277" t="s">
        <v>173</v>
      </c>
      <c r="I90" s="266">
        <v>0.06</v>
      </c>
      <c r="K90" s="309"/>
      <c r="L90" s="310"/>
      <c r="M90" s="310"/>
      <c r="N90" s="310"/>
      <c r="O90" s="310"/>
      <c r="P90" s="310"/>
      <c r="Q90" s="310"/>
      <c r="R90" s="310"/>
      <c r="S90" s="310"/>
      <c r="T90" s="310"/>
      <c r="U90" s="311"/>
    </row>
    <row r="91" spans="2:21" ht="12.75" hidden="1" customHeight="1" x14ac:dyDescent="0.2">
      <c r="B91" s="278" t="s">
        <v>154</v>
      </c>
      <c r="C91" s="346" t="s">
        <v>168</v>
      </c>
      <c r="D91" s="346" t="s">
        <v>168</v>
      </c>
      <c r="E91" s="347" t="s">
        <v>168</v>
      </c>
      <c r="F91" s="348" t="s">
        <v>168</v>
      </c>
      <c r="G91" s="348" t="s">
        <v>168</v>
      </c>
      <c r="H91" s="348" t="s">
        <v>168</v>
      </c>
    </row>
    <row r="92" spans="2:21" ht="12.75" customHeight="1" x14ac:dyDescent="0.2">
      <c r="B92" s="294" t="s">
        <v>215</v>
      </c>
      <c r="C92" s="252">
        <v>2.3999999999999998E-3</v>
      </c>
      <c r="D92" s="349" t="s">
        <v>168</v>
      </c>
      <c r="E92" s="349" t="s">
        <v>168</v>
      </c>
      <c r="F92" s="349" t="s">
        <v>168</v>
      </c>
      <c r="G92" s="349" t="s">
        <v>168</v>
      </c>
      <c r="H92" s="349" t="s">
        <v>168</v>
      </c>
    </row>
    <row r="93" spans="2:21" ht="12.75" customHeight="1" x14ac:dyDescent="0.2">
      <c r="B93" s="350" t="s">
        <v>168</v>
      </c>
      <c r="C93" s="349" t="s">
        <v>168</v>
      </c>
      <c r="D93" s="349" t="s">
        <v>168</v>
      </c>
      <c r="E93" s="349" t="s">
        <v>168</v>
      </c>
      <c r="F93" s="349" t="s">
        <v>168</v>
      </c>
      <c r="G93" s="349" t="s">
        <v>168</v>
      </c>
      <c r="H93" s="349" t="s">
        <v>168</v>
      </c>
    </row>
    <row r="94" spans="2:21" ht="13.5" thickBot="1" x14ac:dyDescent="0.25">
      <c r="B94" s="255" t="s">
        <v>202</v>
      </c>
      <c r="C94" s="349" t="s">
        <v>168</v>
      </c>
      <c r="D94" s="349" t="s">
        <v>168</v>
      </c>
      <c r="E94" s="349" t="s">
        <v>168</v>
      </c>
      <c r="F94" s="349" t="s">
        <v>168</v>
      </c>
      <c r="G94" s="349" t="s">
        <v>168</v>
      </c>
      <c r="H94" s="349" t="s">
        <v>168</v>
      </c>
    </row>
    <row r="95" spans="2:21" ht="13.5" thickBot="1" x14ac:dyDescent="0.25">
      <c r="B95" s="256" t="s">
        <v>0</v>
      </c>
      <c r="C95" s="257" t="s">
        <v>213</v>
      </c>
      <c r="D95" s="257" t="s">
        <v>178</v>
      </c>
      <c r="E95" s="258" t="s">
        <v>179</v>
      </c>
      <c r="F95" s="288" t="s">
        <v>180</v>
      </c>
      <c r="G95" s="351" t="s">
        <v>168</v>
      </c>
      <c r="H95" s="259" t="s">
        <v>181</v>
      </c>
      <c r="K95" s="302" t="s">
        <v>182</v>
      </c>
      <c r="L95" s="303"/>
      <c r="M95" s="303"/>
      <c r="N95" s="303"/>
      <c r="O95" s="303"/>
      <c r="P95" s="303"/>
      <c r="Q95" s="303"/>
      <c r="R95" s="303"/>
      <c r="S95" s="303"/>
      <c r="T95" s="303"/>
      <c r="U95" s="304"/>
    </row>
    <row r="96" spans="2:21" ht="25.5" x14ac:dyDescent="0.2">
      <c r="B96" s="260" t="s">
        <v>183</v>
      </c>
      <c r="C96" s="261">
        <v>0.30070000000000002</v>
      </c>
      <c r="D96" s="262">
        <v>0.35</v>
      </c>
      <c r="E96" s="263" t="s">
        <v>184</v>
      </c>
      <c r="F96" s="264">
        <f>D96+6%</f>
        <v>0.41</v>
      </c>
      <c r="G96" s="264">
        <f>D96-6%</f>
        <v>0.28999999999999998</v>
      </c>
      <c r="H96" s="265" t="s">
        <v>185</v>
      </c>
      <c r="I96" s="266">
        <v>0.06</v>
      </c>
      <c r="K96" s="305" t="s">
        <v>203</v>
      </c>
      <c r="L96" s="306"/>
      <c r="M96" s="306"/>
      <c r="N96" s="306"/>
      <c r="O96" s="306"/>
      <c r="P96" s="306"/>
      <c r="Q96" s="306"/>
      <c r="R96" s="306"/>
      <c r="S96" s="306"/>
      <c r="T96" s="306"/>
      <c r="U96" s="307"/>
    </row>
    <row r="97" spans="2:21" x14ac:dyDescent="0.2">
      <c r="B97" s="267" t="s">
        <v>186</v>
      </c>
      <c r="C97" s="261">
        <v>0.10349999999999999</v>
      </c>
      <c r="D97" s="262">
        <v>0.1</v>
      </c>
      <c r="E97" s="263" t="s">
        <v>187</v>
      </c>
      <c r="F97" s="264">
        <f>D97+5%</f>
        <v>0.15000000000000002</v>
      </c>
      <c r="G97" s="264">
        <f>D97-5%</f>
        <v>0.05</v>
      </c>
      <c r="H97" s="268" t="s">
        <v>4</v>
      </c>
      <c r="I97" s="266">
        <v>0.05</v>
      </c>
      <c r="K97" s="308"/>
      <c r="L97" s="306"/>
      <c r="M97" s="306"/>
      <c r="N97" s="306"/>
      <c r="O97" s="306"/>
      <c r="P97" s="306"/>
      <c r="Q97" s="306"/>
      <c r="R97" s="306"/>
      <c r="S97" s="306"/>
      <c r="T97" s="306"/>
      <c r="U97" s="307"/>
    </row>
    <row r="98" spans="2:21" x14ac:dyDescent="0.2">
      <c r="B98" s="267" t="s">
        <v>5</v>
      </c>
      <c r="C98" s="261">
        <v>0.32100000000000001</v>
      </c>
      <c r="D98" s="262">
        <v>0.3</v>
      </c>
      <c r="E98" s="343" t="s">
        <v>168</v>
      </c>
      <c r="F98" s="344" t="s">
        <v>168</v>
      </c>
      <c r="G98" s="344" t="s">
        <v>168</v>
      </c>
      <c r="H98" s="345" t="s">
        <v>168</v>
      </c>
      <c r="I98" s="266"/>
      <c r="K98" s="308"/>
      <c r="L98" s="306"/>
      <c r="M98" s="306"/>
      <c r="N98" s="306"/>
      <c r="O98" s="306"/>
      <c r="P98" s="306"/>
      <c r="Q98" s="306"/>
      <c r="R98" s="306"/>
      <c r="S98" s="306"/>
      <c r="T98" s="306"/>
      <c r="U98" s="307"/>
    </row>
    <row r="99" spans="2:21" ht="25.5" x14ac:dyDescent="0.2">
      <c r="B99" s="260" t="s">
        <v>188</v>
      </c>
      <c r="C99" s="261">
        <v>0.1983</v>
      </c>
      <c r="D99" s="262">
        <v>0.2</v>
      </c>
      <c r="E99" s="263" t="s">
        <v>184</v>
      </c>
      <c r="F99" s="264">
        <f>D99+6%</f>
        <v>0.26</v>
      </c>
      <c r="G99" s="264">
        <f>D99-6%</f>
        <v>0.14000000000000001</v>
      </c>
      <c r="H99" s="268" t="s">
        <v>174</v>
      </c>
      <c r="I99" s="266">
        <v>0.06</v>
      </c>
      <c r="K99" s="308"/>
      <c r="L99" s="306"/>
      <c r="M99" s="306"/>
      <c r="N99" s="306"/>
      <c r="O99" s="306"/>
      <c r="P99" s="306"/>
      <c r="Q99" s="306"/>
      <c r="R99" s="306"/>
      <c r="S99" s="306"/>
      <c r="T99" s="306"/>
      <c r="U99" s="307"/>
    </row>
    <row r="100" spans="2:21" x14ac:dyDescent="0.2">
      <c r="B100" s="260" t="s">
        <v>130</v>
      </c>
      <c r="C100" s="261">
        <v>0</v>
      </c>
      <c r="D100" s="262">
        <v>0</v>
      </c>
      <c r="E100" s="263" t="s">
        <v>187</v>
      </c>
      <c r="F100" s="344" t="s">
        <v>168</v>
      </c>
      <c r="G100" s="344" t="s">
        <v>168</v>
      </c>
      <c r="H100" s="345" t="s">
        <v>168</v>
      </c>
      <c r="I100" s="266">
        <v>0.05</v>
      </c>
      <c r="K100" s="308"/>
      <c r="L100" s="306"/>
      <c r="M100" s="306"/>
      <c r="N100" s="306"/>
      <c r="O100" s="306"/>
      <c r="P100" s="306"/>
      <c r="Q100" s="306"/>
      <c r="R100" s="306"/>
      <c r="S100" s="306"/>
      <c r="T100" s="306"/>
      <c r="U100" s="307"/>
    </row>
    <row r="101" spans="2:21" ht="25.5" x14ac:dyDescent="0.2">
      <c r="B101" s="260" t="s">
        <v>102</v>
      </c>
      <c r="C101" s="261">
        <v>0</v>
      </c>
      <c r="D101" s="262">
        <v>0</v>
      </c>
      <c r="E101" s="263" t="s">
        <v>187</v>
      </c>
      <c r="F101" s="344" t="s">
        <v>168</v>
      </c>
      <c r="G101" s="344" t="s">
        <v>168</v>
      </c>
      <c r="H101" s="345" t="s">
        <v>168</v>
      </c>
      <c r="I101" s="266">
        <v>0.05</v>
      </c>
      <c r="K101" s="308"/>
      <c r="L101" s="306"/>
      <c r="M101" s="306"/>
      <c r="N101" s="306"/>
      <c r="O101" s="306"/>
      <c r="P101" s="306"/>
      <c r="Q101" s="306"/>
      <c r="R101" s="306"/>
      <c r="S101" s="306"/>
      <c r="T101" s="306"/>
      <c r="U101" s="307"/>
    </row>
    <row r="102" spans="2:21" x14ac:dyDescent="0.2">
      <c r="B102" s="267" t="s">
        <v>131</v>
      </c>
      <c r="C102" s="261">
        <v>0</v>
      </c>
      <c r="D102" s="262">
        <v>0</v>
      </c>
      <c r="E102" s="263" t="s">
        <v>187</v>
      </c>
      <c r="F102" s="344" t="s">
        <v>168</v>
      </c>
      <c r="G102" s="344" t="s">
        <v>168</v>
      </c>
      <c r="H102" s="345" t="s">
        <v>168</v>
      </c>
      <c r="I102" s="266">
        <v>0.05</v>
      </c>
      <c r="K102" s="308"/>
      <c r="L102" s="306"/>
      <c r="M102" s="306"/>
      <c r="N102" s="306"/>
      <c r="O102" s="306"/>
      <c r="P102" s="306"/>
      <c r="Q102" s="306"/>
      <c r="R102" s="306"/>
      <c r="S102" s="306"/>
      <c r="T102" s="306"/>
      <c r="U102" s="307"/>
    </row>
    <row r="103" spans="2:21" x14ac:dyDescent="0.2">
      <c r="B103" s="267" t="s">
        <v>48</v>
      </c>
      <c r="C103" s="261">
        <v>9.01E-2</v>
      </c>
      <c r="D103" s="262">
        <v>0.05</v>
      </c>
      <c r="E103" s="263" t="s">
        <v>187</v>
      </c>
      <c r="F103" s="264">
        <f>IF(D103+5%&gt;20%,20%,D103+5%)</f>
        <v>0.1</v>
      </c>
      <c r="G103" s="264">
        <f>IF(D103+5%&gt;20%,15%,D103-5%)</f>
        <v>0</v>
      </c>
      <c r="H103" s="268" t="s">
        <v>189</v>
      </c>
      <c r="I103" s="266">
        <v>0.05</v>
      </c>
      <c r="K103" s="308"/>
      <c r="L103" s="306"/>
      <c r="M103" s="306"/>
      <c r="N103" s="306"/>
      <c r="O103" s="306"/>
      <c r="P103" s="306"/>
      <c r="Q103" s="306"/>
      <c r="R103" s="306"/>
      <c r="S103" s="306"/>
      <c r="T103" s="306"/>
      <c r="U103" s="307"/>
    </row>
    <row r="104" spans="2:21" x14ac:dyDescent="0.2">
      <c r="B104" s="269" t="s">
        <v>190</v>
      </c>
      <c r="C104" s="270">
        <f>SUM(C96:C103)</f>
        <v>1.0136000000000001</v>
      </c>
      <c r="D104" s="271">
        <f>SUM(D96:D103)</f>
        <v>1</v>
      </c>
      <c r="E104" s="344" t="s">
        <v>168</v>
      </c>
      <c r="F104" s="344" t="s">
        <v>168</v>
      </c>
      <c r="G104" s="344" t="s">
        <v>168</v>
      </c>
      <c r="H104" s="345" t="s">
        <v>168</v>
      </c>
      <c r="K104" s="308"/>
      <c r="L104" s="306"/>
      <c r="M104" s="306"/>
      <c r="N104" s="306"/>
      <c r="O104" s="306"/>
      <c r="P104" s="306"/>
      <c r="Q104" s="306"/>
      <c r="R104" s="306"/>
      <c r="S104" s="306"/>
      <c r="T104" s="306"/>
      <c r="U104" s="307"/>
    </row>
    <row r="105" spans="2:21" ht="13.5" thickBot="1" x14ac:dyDescent="0.25">
      <c r="B105" s="272" t="s">
        <v>191</v>
      </c>
      <c r="C105" s="273">
        <v>0.14299999999999999</v>
      </c>
      <c r="D105" s="274">
        <v>0.15</v>
      </c>
      <c r="E105" s="275" t="s">
        <v>184</v>
      </c>
      <c r="F105" s="276">
        <f>D105+6%</f>
        <v>0.21</v>
      </c>
      <c r="G105" s="276">
        <f>D105-6%</f>
        <v>0.09</v>
      </c>
      <c r="H105" s="277" t="s">
        <v>173</v>
      </c>
      <c r="I105" s="266">
        <v>0.06</v>
      </c>
      <c r="K105" s="309"/>
      <c r="L105" s="310"/>
      <c r="M105" s="310"/>
      <c r="N105" s="310"/>
      <c r="O105" s="310"/>
      <c r="P105" s="310"/>
      <c r="Q105" s="310"/>
      <c r="R105" s="310"/>
      <c r="S105" s="310"/>
      <c r="T105" s="310"/>
      <c r="U105" s="311"/>
    </row>
    <row r="106" spans="2:21" hidden="1" x14ac:dyDescent="0.2">
      <c r="B106" s="278" t="s">
        <v>154</v>
      </c>
      <c r="C106" s="346" t="s">
        <v>168</v>
      </c>
      <c r="D106" s="346" t="s">
        <v>168</v>
      </c>
      <c r="E106" s="347" t="s">
        <v>168</v>
      </c>
      <c r="F106" s="348" t="s">
        <v>168</v>
      </c>
      <c r="G106" s="348" t="s">
        <v>168</v>
      </c>
      <c r="H106" s="348" t="s">
        <v>168</v>
      </c>
    </row>
    <row r="107" spans="2:21" ht="28.5" x14ac:dyDescent="0.2">
      <c r="B107" s="294" t="s">
        <v>215</v>
      </c>
      <c r="C107" s="252">
        <v>2.3999999999999998E-3</v>
      </c>
      <c r="D107" s="349" t="s">
        <v>168</v>
      </c>
      <c r="E107" s="349" t="s">
        <v>168</v>
      </c>
      <c r="F107" s="349" t="s">
        <v>168</v>
      </c>
      <c r="G107" s="349" t="s">
        <v>168</v>
      </c>
      <c r="H107" s="349" t="s">
        <v>168</v>
      </c>
    </row>
    <row r="108" spans="2:21" x14ac:dyDescent="0.2">
      <c r="B108" s="350" t="s">
        <v>168</v>
      </c>
      <c r="C108" s="349" t="s">
        <v>168</v>
      </c>
      <c r="D108" s="349" t="s">
        <v>168</v>
      </c>
      <c r="E108" s="349" t="s">
        <v>168</v>
      </c>
      <c r="F108" s="349" t="s">
        <v>168</v>
      </c>
      <c r="G108" s="349" t="s">
        <v>168</v>
      </c>
      <c r="H108" s="349" t="s">
        <v>168</v>
      </c>
    </row>
    <row r="109" spans="2:21" ht="13.5" thickBot="1" x14ac:dyDescent="0.25">
      <c r="B109" s="255" t="s">
        <v>204</v>
      </c>
      <c r="C109" s="349" t="s">
        <v>168</v>
      </c>
      <c r="D109" s="349" t="s">
        <v>168</v>
      </c>
      <c r="E109" s="349" t="s">
        <v>168</v>
      </c>
      <c r="F109" s="349" t="s">
        <v>168</v>
      </c>
      <c r="G109" s="349" t="s">
        <v>168</v>
      </c>
      <c r="H109" s="349" t="s">
        <v>168</v>
      </c>
    </row>
    <row r="110" spans="2:21" ht="13.5" thickBot="1" x14ac:dyDescent="0.25">
      <c r="B110" s="256" t="s">
        <v>0</v>
      </c>
      <c r="C110" s="257" t="s">
        <v>213</v>
      </c>
      <c r="D110" s="257" t="s">
        <v>178</v>
      </c>
      <c r="E110" s="258" t="s">
        <v>179</v>
      </c>
      <c r="F110" s="288" t="s">
        <v>180</v>
      </c>
      <c r="G110" s="351" t="s">
        <v>168</v>
      </c>
      <c r="H110" s="259" t="s">
        <v>181</v>
      </c>
      <c r="K110" s="302" t="s">
        <v>182</v>
      </c>
      <c r="L110" s="303"/>
      <c r="M110" s="303"/>
      <c r="N110" s="303"/>
      <c r="O110" s="303"/>
      <c r="P110" s="303"/>
      <c r="Q110" s="303"/>
      <c r="R110" s="303"/>
      <c r="S110" s="303"/>
      <c r="T110" s="303"/>
      <c r="U110" s="304"/>
    </row>
    <row r="111" spans="2:21" ht="25.5" x14ac:dyDescent="0.2">
      <c r="B111" s="260" t="s">
        <v>183</v>
      </c>
      <c r="C111" s="261">
        <v>4.3069781112360699E-4</v>
      </c>
      <c r="D111" s="262">
        <v>0.06</v>
      </c>
      <c r="E111" s="263" t="s">
        <v>184</v>
      </c>
      <c r="F111" s="264">
        <f>D111+6%</f>
        <v>0.12</v>
      </c>
      <c r="G111" s="264">
        <f>D111-6%</f>
        <v>0</v>
      </c>
      <c r="H111" s="265" t="s">
        <v>185</v>
      </c>
      <c r="I111" s="266">
        <v>0.06</v>
      </c>
      <c r="K111" s="305" t="s">
        <v>138</v>
      </c>
      <c r="L111" s="306"/>
      <c r="M111" s="306"/>
      <c r="N111" s="306"/>
      <c r="O111" s="306"/>
      <c r="P111" s="306"/>
      <c r="Q111" s="306"/>
      <c r="R111" s="306"/>
      <c r="S111" s="306"/>
      <c r="T111" s="306"/>
      <c r="U111" s="307"/>
    </row>
    <row r="112" spans="2:21" x14ac:dyDescent="0.2">
      <c r="B112" s="267" t="s">
        <v>186</v>
      </c>
      <c r="C112" s="261">
        <v>0.37259999999999999</v>
      </c>
      <c r="D112" s="262">
        <v>0.37</v>
      </c>
      <c r="E112" s="263" t="s">
        <v>187</v>
      </c>
      <c r="F112" s="264">
        <f>D112+5%</f>
        <v>0.42</v>
      </c>
      <c r="G112" s="264">
        <f>D112-5%</f>
        <v>0.32</v>
      </c>
      <c r="H112" s="268" t="s">
        <v>4</v>
      </c>
      <c r="I112" s="266">
        <v>0.05</v>
      </c>
      <c r="K112" s="308"/>
      <c r="L112" s="306"/>
      <c r="M112" s="306"/>
      <c r="N112" s="306"/>
      <c r="O112" s="306"/>
      <c r="P112" s="306"/>
      <c r="Q112" s="306"/>
      <c r="R112" s="306"/>
      <c r="S112" s="306"/>
      <c r="T112" s="306"/>
      <c r="U112" s="307"/>
    </row>
    <row r="113" spans="2:21" x14ac:dyDescent="0.2">
      <c r="B113" s="267" t="s">
        <v>5</v>
      </c>
      <c r="C113" s="261">
        <v>0</v>
      </c>
      <c r="D113" s="355" t="s">
        <v>168</v>
      </c>
      <c r="E113" s="343" t="s">
        <v>168</v>
      </c>
      <c r="F113" s="344" t="s">
        <v>168</v>
      </c>
      <c r="G113" s="344" t="s">
        <v>168</v>
      </c>
      <c r="H113" s="345" t="s">
        <v>168</v>
      </c>
      <c r="I113" s="266"/>
      <c r="K113" s="308"/>
      <c r="L113" s="306"/>
      <c r="M113" s="306"/>
      <c r="N113" s="306"/>
      <c r="O113" s="306"/>
      <c r="P113" s="306"/>
      <c r="Q113" s="306"/>
      <c r="R113" s="306"/>
      <c r="S113" s="306"/>
      <c r="T113" s="306"/>
      <c r="U113" s="307"/>
    </row>
    <row r="114" spans="2:21" ht="25.5" x14ac:dyDescent="0.2">
      <c r="B114" s="260" t="s">
        <v>188</v>
      </c>
      <c r="C114" s="261">
        <v>0.55520000000000003</v>
      </c>
      <c r="D114" s="262">
        <v>0.54</v>
      </c>
      <c r="E114" s="263" t="s">
        <v>184</v>
      </c>
      <c r="F114" s="264">
        <f>D114+6%</f>
        <v>0.60000000000000009</v>
      </c>
      <c r="G114" s="264">
        <f>D114-6%</f>
        <v>0.48000000000000004</v>
      </c>
      <c r="H114" s="268" t="s">
        <v>174</v>
      </c>
      <c r="I114" s="266">
        <v>0.06</v>
      </c>
      <c r="K114" s="308"/>
      <c r="L114" s="306"/>
      <c r="M114" s="306"/>
      <c r="N114" s="306"/>
      <c r="O114" s="306"/>
      <c r="P114" s="306"/>
      <c r="Q114" s="306"/>
      <c r="R114" s="306"/>
      <c r="S114" s="306"/>
      <c r="T114" s="306"/>
      <c r="U114" s="307"/>
    </row>
    <row r="115" spans="2:21" x14ac:dyDescent="0.2">
      <c r="B115" s="260" t="s">
        <v>130</v>
      </c>
      <c r="C115" s="261">
        <v>0</v>
      </c>
      <c r="D115" s="262">
        <v>0.05</v>
      </c>
      <c r="E115" s="263" t="s">
        <v>187</v>
      </c>
      <c r="F115" s="264">
        <f>D115+5%</f>
        <v>0.1</v>
      </c>
      <c r="G115" s="264">
        <f>D115-5%</f>
        <v>0</v>
      </c>
      <c r="H115" s="345" t="s">
        <v>168</v>
      </c>
      <c r="I115" s="266">
        <v>0.05</v>
      </c>
      <c r="K115" s="308"/>
      <c r="L115" s="306"/>
      <c r="M115" s="306"/>
      <c r="N115" s="306"/>
      <c r="O115" s="306"/>
      <c r="P115" s="306"/>
      <c r="Q115" s="306"/>
      <c r="R115" s="306"/>
      <c r="S115" s="306"/>
      <c r="T115" s="306"/>
      <c r="U115" s="307"/>
    </row>
    <row r="116" spans="2:21" ht="25.5" x14ac:dyDescent="0.2">
      <c r="B116" s="260" t="s">
        <v>102</v>
      </c>
      <c r="C116" s="261">
        <v>2.0000000000000001E-4</v>
      </c>
      <c r="D116" s="262">
        <v>0.05</v>
      </c>
      <c r="E116" s="263" t="s">
        <v>187</v>
      </c>
      <c r="F116" s="264">
        <f>D116+5%</f>
        <v>0.1</v>
      </c>
      <c r="G116" s="264">
        <f>D116-5%</f>
        <v>0</v>
      </c>
      <c r="H116" s="345" t="s">
        <v>168</v>
      </c>
      <c r="I116" s="266">
        <v>0.05</v>
      </c>
      <c r="K116" s="308"/>
      <c r="L116" s="306"/>
      <c r="M116" s="306"/>
      <c r="N116" s="306"/>
      <c r="O116" s="306"/>
      <c r="P116" s="306"/>
      <c r="Q116" s="306"/>
      <c r="R116" s="306"/>
      <c r="S116" s="306"/>
      <c r="T116" s="306"/>
      <c r="U116" s="307"/>
    </row>
    <row r="117" spans="2:21" x14ac:dyDescent="0.2">
      <c r="B117" s="267" t="s">
        <v>131</v>
      </c>
      <c r="C117" s="261">
        <v>0</v>
      </c>
      <c r="D117" s="262">
        <v>0.05</v>
      </c>
      <c r="E117" s="263" t="s">
        <v>187</v>
      </c>
      <c r="F117" s="264">
        <f>D117+5%</f>
        <v>0.1</v>
      </c>
      <c r="G117" s="264">
        <f>D117-5%</f>
        <v>0</v>
      </c>
      <c r="H117" s="345" t="s">
        <v>168</v>
      </c>
      <c r="I117" s="266">
        <v>0.05</v>
      </c>
      <c r="K117" s="308"/>
      <c r="L117" s="306"/>
      <c r="M117" s="306"/>
      <c r="N117" s="306"/>
      <c r="O117" s="306"/>
      <c r="P117" s="306"/>
      <c r="Q117" s="306"/>
      <c r="R117" s="306"/>
      <c r="S117" s="306"/>
      <c r="T117" s="306"/>
      <c r="U117" s="307"/>
    </row>
    <row r="118" spans="2:21" x14ac:dyDescent="0.2">
      <c r="B118" s="267" t="s">
        <v>48</v>
      </c>
      <c r="C118" s="261">
        <v>7.17E-2</v>
      </c>
      <c r="D118" s="262">
        <v>0.1</v>
      </c>
      <c r="E118" s="263" t="s">
        <v>187</v>
      </c>
      <c r="F118" s="264">
        <f>IF(D118+5%&gt;20%,20%,D118+5%)</f>
        <v>0.15000000000000002</v>
      </c>
      <c r="G118" s="264">
        <f>IF(D118+5%&gt;20%,15%,D118-5%)</f>
        <v>0.05</v>
      </c>
      <c r="H118" s="268" t="s">
        <v>189</v>
      </c>
      <c r="I118" s="266">
        <v>0.05</v>
      </c>
      <c r="K118" s="308"/>
      <c r="L118" s="306"/>
      <c r="M118" s="306"/>
      <c r="N118" s="306"/>
      <c r="O118" s="306"/>
      <c r="P118" s="306"/>
      <c r="Q118" s="306"/>
      <c r="R118" s="306"/>
      <c r="S118" s="306"/>
      <c r="T118" s="306"/>
      <c r="U118" s="307"/>
    </row>
    <row r="119" spans="2:21" x14ac:dyDescent="0.2">
      <c r="B119" s="269" t="s">
        <v>190</v>
      </c>
      <c r="C119" s="270">
        <f>SUM(C111:C118)</f>
        <v>1.0001306978111237</v>
      </c>
      <c r="D119" s="271">
        <f>SUM(D111:D118)</f>
        <v>1.2200000000000002</v>
      </c>
      <c r="E119" s="344" t="s">
        <v>168</v>
      </c>
      <c r="F119" s="344" t="s">
        <v>168</v>
      </c>
      <c r="G119" s="344" t="s">
        <v>168</v>
      </c>
      <c r="H119" s="345" t="s">
        <v>168</v>
      </c>
      <c r="K119" s="308"/>
      <c r="L119" s="306"/>
      <c r="M119" s="306"/>
      <c r="N119" s="306"/>
      <c r="O119" s="306"/>
      <c r="P119" s="306"/>
      <c r="Q119" s="306"/>
      <c r="R119" s="306"/>
      <c r="S119" s="306"/>
      <c r="T119" s="306"/>
      <c r="U119" s="307"/>
    </row>
    <row r="120" spans="2:21" ht="13.5" thickBot="1" x14ac:dyDescent="0.25">
      <c r="B120" s="272" t="s">
        <v>191</v>
      </c>
      <c r="C120" s="273">
        <v>3.1E-2</v>
      </c>
      <c r="D120" s="274">
        <v>0.06</v>
      </c>
      <c r="E120" s="275" t="s">
        <v>184</v>
      </c>
      <c r="F120" s="276">
        <f>D120+6%</f>
        <v>0.12</v>
      </c>
      <c r="G120" s="276">
        <f>D120-6%</f>
        <v>0</v>
      </c>
      <c r="H120" s="277" t="s">
        <v>173</v>
      </c>
      <c r="I120" s="266">
        <v>0.06</v>
      </c>
      <c r="K120" s="309"/>
      <c r="L120" s="310"/>
      <c r="M120" s="310"/>
      <c r="N120" s="310"/>
      <c r="O120" s="310"/>
      <c r="P120" s="310"/>
      <c r="Q120" s="310"/>
      <c r="R120" s="310"/>
      <c r="S120" s="310"/>
      <c r="T120" s="310"/>
      <c r="U120" s="311"/>
    </row>
    <row r="121" spans="2:21" hidden="1" x14ac:dyDescent="0.2">
      <c r="B121" s="278" t="s">
        <v>154</v>
      </c>
      <c r="C121" s="346" t="s">
        <v>168</v>
      </c>
      <c r="D121" s="346" t="s">
        <v>168</v>
      </c>
      <c r="E121" s="347" t="s">
        <v>168</v>
      </c>
      <c r="F121" s="348" t="s">
        <v>168</v>
      </c>
      <c r="G121" s="348" t="s">
        <v>168</v>
      </c>
      <c r="H121" s="348" t="s">
        <v>168</v>
      </c>
    </row>
    <row r="122" spans="2:21" ht="28.5" x14ac:dyDescent="0.2">
      <c r="B122" s="294" t="s">
        <v>215</v>
      </c>
      <c r="C122" s="252">
        <v>2.3999999999999998E-3</v>
      </c>
      <c r="D122" s="349" t="s">
        <v>168</v>
      </c>
      <c r="E122" s="349" t="s">
        <v>168</v>
      </c>
      <c r="F122" s="349" t="s">
        <v>168</v>
      </c>
      <c r="G122" s="349" t="s">
        <v>168</v>
      </c>
      <c r="H122" s="349" t="s">
        <v>168</v>
      </c>
    </row>
    <row r="123" spans="2:21" x14ac:dyDescent="0.2">
      <c r="B123" s="350" t="s">
        <v>168</v>
      </c>
      <c r="C123" s="349" t="s">
        <v>168</v>
      </c>
      <c r="D123" s="349" t="s">
        <v>168</v>
      </c>
      <c r="E123" s="349" t="s">
        <v>168</v>
      </c>
      <c r="F123" s="349" t="s">
        <v>168</v>
      </c>
      <c r="G123" s="349" t="s">
        <v>168</v>
      </c>
      <c r="H123" s="349" t="s">
        <v>168</v>
      </c>
    </row>
    <row r="124" spans="2:21" ht="13.5" thickBot="1" x14ac:dyDescent="0.25">
      <c r="B124" s="255" t="s">
        <v>205</v>
      </c>
      <c r="C124" s="349" t="s">
        <v>168</v>
      </c>
      <c r="D124" s="349" t="s">
        <v>168</v>
      </c>
      <c r="E124" s="349" t="s">
        <v>168</v>
      </c>
      <c r="F124" s="349" t="s">
        <v>168</v>
      </c>
      <c r="G124" s="349" t="s">
        <v>168</v>
      </c>
      <c r="H124" s="349" t="s">
        <v>168</v>
      </c>
    </row>
    <row r="125" spans="2:21" ht="13.5" thickBot="1" x14ac:dyDescent="0.25">
      <c r="B125" s="256" t="s">
        <v>0</v>
      </c>
      <c r="C125" s="257" t="s">
        <v>213</v>
      </c>
      <c r="D125" s="257" t="s">
        <v>178</v>
      </c>
      <c r="E125" s="258" t="s">
        <v>179</v>
      </c>
      <c r="F125" s="288" t="s">
        <v>180</v>
      </c>
      <c r="G125" s="351" t="s">
        <v>168</v>
      </c>
      <c r="H125" s="259" t="s">
        <v>181</v>
      </c>
      <c r="K125" s="302" t="s">
        <v>182</v>
      </c>
      <c r="L125" s="303"/>
      <c r="M125" s="303"/>
      <c r="N125" s="303"/>
      <c r="O125" s="303"/>
      <c r="P125" s="303"/>
      <c r="Q125" s="303"/>
      <c r="R125" s="303"/>
      <c r="S125" s="303"/>
      <c r="T125" s="303"/>
      <c r="U125" s="304"/>
    </row>
    <row r="126" spans="2:21" ht="25.5" x14ac:dyDescent="0.2">
      <c r="B126" s="260" t="s">
        <v>183</v>
      </c>
      <c r="C126" s="261">
        <v>0.20119999999999999</v>
      </c>
      <c r="D126" s="262">
        <v>0.19</v>
      </c>
      <c r="E126" s="263" t="s">
        <v>184</v>
      </c>
      <c r="F126" s="264">
        <f>D126+6%</f>
        <v>0.25</v>
      </c>
      <c r="G126" s="264">
        <f>D126-6%</f>
        <v>0.13</v>
      </c>
      <c r="H126" s="265" t="s">
        <v>185</v>
      </c>
      <c r="I126" s="266">
        <v>0.06</v>
      </c>
      <c r="K126" s="305" t="s">
        <v>139</v>
      </c>
      <c r="L126" s="306"/>
      <c r="M126" s="306"/>
      <c r="N126" s="306"/>
      <c r="O126" s="306"/>
      <c r="P126" s="306"/>
      <c r="Q126" s="306"/>
      <c r="R126" s="306"/>
      <c r="S126" s="306"/>
      <c r="T126" s="306"/>
      <c r="U126" s="307"/>
    </row>
    <row r="127" spans="2:21" x14ac:dyDescent="0.2">
      <c r="B127" s="267" t="s">
        <v>186</v>
      </c>
      <c r="C127" s="261">
        <v>0.1764</v>
      </c>
      <c r="D127" s="262">
        <v>0.18</v>
      </c>
      <c r="E127" s="263" t="s">
        <v>187</v>
      </c>
      <c r="F127" s="264">
        <f>D127+5%</f>
        <v>0.22999999999999998</v>
      </c>
      <c r="G127" s="264">
        <f>D127-5%</f>
        <v>0.13</v>
      </c>
      <c r="H127" s="268" t="s">
        <v>4</v>
      </c>
      <c r="I127" s="266">
        <v>0.05</v>
      </c>
      <c r="K127" s="308"/>
      <c r="L127" s="306"/>
      <c r="M127" s="306"/>
      <c r="N127" s="306"/>
      <c r="O127" s="306"/>
      <c r="P127" s="306"/>
      <c r="Q127" s="306"/>
      <c r="R127" s="306"/>
      <c r="S127" s="306"/>
      <c r="T127" s="306"/>
      <c r="U127" s="307"/>
    </row>
    <row r="128" spans="2:21" ht="25.5" x14ac:dyDescent="0.2">
      <c r="B128" s="260" t="s">
        <v>188</v>
      </c>
      <c r="C128" s="261">
        <v>0.45779999999999998</v>
      </c>
      <c r="D128" s="262">
        <v>0.46</v>
      </c>
      <c r="E128" s="263" t="s">
        <v>184</v>
      </c>
      <c r="F128" s="264">
        <f>D128+6%</f>
        <v>0.52</v>
      </c>
      <c r="G128" s="264">
        <f>D128-6%</f>
        <v>0.4</v>
      </c>
      <c r="H128" s="268" t="s">
        <v>174</v>
      </c>
      <c r="I128" s="266">
        <v>0.06</v>
      </c>
      <c r="K128" s="308"/>
      <c r="L128" s="306"/>
      <c r="M128" s="306"/>
      <c r="N128" s="306"/>
      <c r="O128" s="306"/>
      <c r="P128" s="306"/>
      <c r="Q128" s="306"/>
      <c r="R128" s="306"/>
      <c r="S128" s="306"/>
      <c r="T128" s="306"/>
      <c r="U128" s="307"/>
    </row>
    <row r="129" spans="2:21" x14ac:dyDescent="0.2">
      <c r="B129" s="260" t="s">
        <v>130</v>
      </c>
      <c r="C129" s="261">
        <v>0</v>
      </c>
      <c r="D129" s="262">
        <v>0.05</v>
      </c>
      <c r="E129" s="263" t="s">
        <v>187</v>
      </c>
      <c r="F129" s="264">
        <f>D129+5%</f>
        <v>0.1</v>
      </c>
      <c r="G129" s="264">
        <f>D129-5%</f>
        <v>0</v>
      </c>
      <c r="H129" s="345" t="s">
        <v>168</v>
      </c>
      <c r="I129" s="266">
        <v>0.05</v>
      </c>
      <c r="K129" s="308"/>
      <c r="L129" s="306"/>
      <c r="M129" s="306"/>
      <c r="N129" s="306"/>
      <c r="O129" s="306"/>
      <c r="P129" s="306"/>
      <c r="Q129" s="306"/>
      <c r="R129" s="306"/>
      <c r="S129" s="306"/>
      <c r="T129" s="306"/>
      <c r="U129" s="307"/>
    </row>
    <row r="130" spans="2:21" ht="25.5" x14ac:dyDescent="0.2">
      <c r="B130" s="260" t="s">
        <v>102</v>
      </c>
      <c r="C130" s="261">
        <v>1.01E-2</v>
      </c>
      <c r="D130" s="262">
        <v>0.05</v>
      </c>
      <c r="E130" s="263" t="s">
        <v>187</v>
      </c>
      <c r="F130" s="264">
        <f>D130+5%</f>
        <v>0.1</v>
      </c>
      <c r="G130" s="264">
        <f>D130-5%</f>
        <v>0</v>
      </c>
      <c r="H130" s="345" t="s">
        <v>168</v>
      </c>
      <c r="I130" s="266">
        <v>0.05</v>
      </c>
      <c r="K130" s="308"/>
      <c r="L130" s="306"/>
      <c r="M130" s="306"/>
      <c r="N130" s="306"/>
      <c r="O130" s="306"/>
      <c r="P130" s="306"/>
      <c r="Q130" s="306"/>
      <c r="R130" s="306"/>
      <c r="S130" s="306"/>
      <c r="T130" s="306"/>
      <c r="U130" s="307"/>
    </row>
    <row r="131" spans="2:21" x14ac:dyDescent="0.2">
      <c r="B131" s="267" t="s">
        <v>131</v>
      </c>
      <c r="C131" s="261">
        <v>0</v>
      </c>
      <c r="D131" s="262">
        <v>0.05</v>
      </c>
      <c r="E131" s="263" t="s">
        <v>187</v>
      </c>
      <c r="F131" s="264">
        <f>D131+5%</f>
        <v>0.1</v>
      </c>
      <c r="G131" s="264">
        <f>D131-5%</f>
        <v>0</v>
      </c>
      <c r="H131" s="345" t="s">
        <v>168</v>
      </c>
      <c r="I131" s="266">
        <v>0.05</v>
      </c>
      <c r="K131" s="308"/>
      <c r="L131" s="306"/>
      <c r="M131" s="306"/>
      <c r="N131" s="306"/>
      <c r="O131" s="306"/>
      <c r="P131" s="306"/>
      <c r="Q131" s="306"/>
      <c r="R131" s="306"/>
      <c r="S131" s="306"/>
      <c r="T131" s="306"/>
      <c r="U131" s="307"/>
    </row>
    <row r="132" spans="2:21" x14ac:dyDescent="0.2">
      <c r="B132" s="267" t="s">
        <v>48</v>
      </c>
      <c r="C132" s="261">
        <v>0.15939999999999999</v>
      </c>
      <c r="D132" s="262">
        <v>0.15</v>
      </c>
      <c r="E132" s="263" t="s">
        <v>187</v>
      </c>
      <c r="F132" s="264">
        <f>IF(D132+5%&gt;20%,20%,D132+5%)</f>
        <v>0.2</v>
      </c>
      <c r="G132" s="264">
        <f>IF(D132+5%&gt;20%,15%,D132-5%)</f>
        <v>9.9999999999999992E-2</v>
      </c>
      <c r="H132" s="268" t="s">
        <v>189</v>
      </c>
      <c r="I132" s="266">
        <v>0.05</v>
      </c>
      <c r="K132" s="308"/>
      <c r="L132" s="306"/>
      <c r="M132" s="306"/>
      <c r="N132" s="306"/>
      <c r="O132" s="306"/>
      <c r="P132" s="306"/>
      <c r="Q132" s="306"/>
      <c r="R132" s="306"/>
      <c r="S132" s="306"/>
      <c r="T132" s="306"/>
      <c r="U132" s="307"/>
    </row>
    <row r="133" spans="2:21" x14ac:dyDescent="0.2">
      <c r="B133" s="269" t="s">
        <v>190</v>
      </c>
      <c r="C133" s="270">
        <f>SUM(C126:C132)</f>
        <v>1.0048999999999999</v>
      </c>
      <c r="D133" s="271">
        <f>SUM(D126:D132)</f>
        <v>1.1300000000000001</v>
      </c>
      <c r="E133" s="344" t="s">
        <v>168</v>
      </c>
      <c r="F133" s="344" t="s">
        <v>168</v>
      </c>
      <c r="G133" s="344" t="s">
        <v>168</v>
      </c>
      <c r="H133" s="345" t="s">
        <v>168</v>
      </c>
      <c r="K133" s="308"/>
      <c r="L133" s="306"/>
      <c r="M133" s="306"/>
      <c r="N133" s="306"/>
      <c r="O133" s="306"/>
      <c r="P133" s="306"/>
      <c r="Q133" s="306"/>
      <c r="R133" s="306"/>
      <c r="S133" s="306"/>
      <c r="T133" s="306"/>
      <c r="U133" s="307"/>
    </row>
    <row r="134" spans="2:21" ht="13.5" thickBot="1" x14ac:dyDescent="0.25">
      <c r="B134" s="272" t="s">
        <v>191</v>
      </c>
      <c r="C134" s="273">
        <v>0.12470000000000001</v>
      </c>
      <c r="D134" s="274">
        <v>0.12</v>
      </c>
      <c r="E134" s="275" t="s">
        <v>184</v>
      </c>
      <c r="F134" s="276">
        <f>D134+6%</f>
        <v>0.18</v>
      </c>
      <c r="G134" s="276">
        <f>D134-6%</f>
        <v>0.06</v>
      </c>
      <c r="H134" s="277" t="s">
        <v>173</v>
      </c>
      <c r="I134" s="266">
        <v>0.06</v>
      </c>
      <c r="K134" s="309"/>
      <c r="L134" s="310"/>
      <c r="M134" s="310"/>
      <c r="N134" s="310"/>
      <c r="O134" s="310"/>
      <c r="P134" s="310"/>
      <c r="Q134" s="310"/>
      <c r="R134" s="310"/>
      <c r="S134" s="310"/>
      <c r="T134" s="310"/>
      <c r="U134" s="311"/>
    </row>
    <row r="135" spans="2:21" hidden="1" x14ac:dyDescent="0.2">
      <c r="B135" s="278" t="s">
        <v>154</v>
      </c>
      <c r="C135" s="346" t="s">
        <v>168</v>
      </c>
      <c r="D135" s="346" t="s">
        <v>168</v>
      </c>
      <c r="E135" s="347" t="s">
        <v>168</v>
      </c>
      <c r="F135" s="348" t="s">
        <v>168</v>
      </c>
      <c r="G135" s="348" t="s">
        <v>168</v>
      </c>
      <c r="H135" s="348" t="s">
        <v>168</v>
      </c>
    </row>
    <row r="136" spans="2:21" ht="28.5" x14ac:dyDescent="0.2">
      <c r="B136" s="294" t="s">
        <v>215</v>
      </c>
      <c r="C136" s="252">
        <v>2.3999999999999998E-3</v>
      </c>
      <c r="D136" s="349" t="s">
        <v>168</v>
      </c>
      <c r="E136" s="349" t="s">
        <v>168</v>
      </c>
      <c r="F136" s="349" t="s">
        <v>168</v>
      </c>
      <c r="G136" s="349" t="s">
        <v>168</v>
      </c>
      <c r="H136" s="349" t="s">
        <v>168</v>
      </c>
    </row>
    <row r="137" spans="2:21" x14ac:dyDescent="0.2">
      <c r="B137" s="350" t="s">
        <v>168</v>
      </c>
      <c r="C137" s="349" t="s">
        <v>168</v>
      </c>
      <c r="D137" s="349" t="s">
        <v>168</v>
      </c>
      <c r="E137" s="349" t="s">
        <v>168</v>
      </c>
      <c r="F137" s="349" t="s">
        <v>168</v>
      </c>
      <c r="G137" s="349" t="s">
        <v>168</v>
      </c>
      <c r="H137" s="349" t="s">
        <v>168</v>
      </c>
    </row>
    <row r="138" spans="2:21" ht="13.5" thickBot="1" x14ac:dyDescent="0.25">
      <c r="B138" s="255" t="s">
        <v>206</v>
      </c>
      <c r="C138" s="349" t="s">
        <v>168</v>
      </c>
      <c r="D138" s="349" t="s">
        <v>168</v>
      </c>
      <c r="E138" s="349" t="s">
        <v>168</v>
      </c>
      <c r="F138" s="349" t="s">
        <v>168</v>
      </c>
      <c r="G138" s="349" t="s">
        <v>168</v>
      </c>
      <c r="H138" s="349" t="s">
        <v>168</v>
      </c>
    </row>
    <row r="139" spans="2:21" ht="13.5" thickBot="1" x14ac:dyDescent="0.25">
      <c r="B139" s="256" t="s">
        <v>0</v>
      </c>
      <c r="C139" s="257" t="s">
        <v>213</v>
      </c>
      <c r="D139" s="257" t="s">
        <v>178</v>
      </c>
      <c r="E139" s="258" t="s">
        <v>179</v>
      </c>
      <c r="F139" s="288" t="s">
        <v>180</v>
      </c>
      <c r="G139" s="351" t="s">
        <v>168</v>
      </c>
      <c r="H139" s="259" t="s">
        <v>181</v>
      </c>
      <c r="K139" s="302" t="s">
        <v>182</v>
      </c>
      <c r="L139" s="303"/>
      <c r="M139" s="303"/>
      <c r="N139" s="303"/>
      <c r="O139" s="303"/>
      <c r="P139" s="303"/>
      <c r="Q139" s="303"/>
      <c r="R139" s="303"/>
      <c r="S139" s="303"/>
      <c r="T139" s="303"/>
      <c r="U139" s="304"/>
    </row>
    <row r="140" spans="2:21" ht="25.5" x14ac:dyDescent="0.2">
      <c r="B140" s="260" t="s">
        <v>183</v>
      </c>
      <c r="C140" s="261">
        <v>0.95469999999999999</v>
      </c>
      <c r="D140" s="262">
        <v>0.94</v>
      </c>
      <c r="E140" s="263" t="s">
        <v>184</v>
      </c>
      <c r="F140" s="264">
        <f>D140+6%</f>
        <v>1</v>
      </c>
      <c r="G140" s="264">
        <f>D140-6%</f>
        <v>0.87999999999999989</v>
      </c>
      <c r="H140" s="265" t="s">
        <v>193</v>
      </c>
      <c r="I140" s="266">
        <v>0.06</v>
      </c>
      <c r="K140" s="305" t="s">
        <v>129</v>
      </c>
      <c r="L140" s="306"/>
      <c r="M140" s="306"/>
      <c r="N140" s="306"/>
      <c r="O140" s="306"/>
      <c r="P140" s="306"/>
      <c r="Q140" s="306"/>
      <c r="R140" s="306"/>
      <c r="S140" s="306"/>
      <c r="T140" s="306"/>
      <c r="U140" s="307"/>
    </row>
    <row r="141" spans="2:21" x14ac:dyDescent="0.2">
      <c r="B141" s="267" t="s">
        <v>186</v>
      </c>
      <c r="C141" s="261">
        <v>2.7300000000000001E-2</v>
      </c>
      <c r="D141" s="262">
        <v>0.05</v>
      </c>
      <c r="E141" s="263" t="s">
        <v>187</v>
      </c>
      <c r="F141" s="264">
        <f>D141+5%</f>
        <v>0.1</v>
      </c>
      <c r="G141" s="264">
        <f>D141-5%</f>
        <v>0</v>
      </c>
      <c r="H141" s="268" t="s">
        <v>4</v>
      </c>
      <c r="I141" s="266">
        <v>0.05</v>
      </c>
      <c r="K141" s="308"/>
      <c r="L141" s="306"/>
      <c r="M141" s="306"/>
      <c r="N141" s="306"/>
      <c r="O141" s="306"/>
      <c r="P141" s="306"/>
      <c r="Q141" s="306"/>
      <c r="R141" s="306"/>
      <c r="S141" s="306"/>
      <c r="T141" s="306"/>
      <c r="U141" s="307"/>
    </row>
    <row r="142" spans="2:21" ht="25.5" x14ac:dyDescent="0.2">
      <c r="B142" s="260" t="s">
        <v>188</v>
      </c>
      <c r="C142" s="261">
        <v>0</v>
      </c>
      <c r="D142" s="262">
        <v>0.06</v>
      </c>
      <c r="E142" s="263" t="s">
        <v>184</v>
      </c>
      <c r="F142" s="264">
        <f>D142+6%</f>
        <v>0.12</v>
      </c>
      <c r="G142" s="264">
        <f>D142-6%</f>
        <v>0</v>
      </c>
      <c r="H142" s="268" t="s">
        <v>174</v>
      </c>
      <c r="I142" s="266">
        <v>0.06</v>
      </c>
      <c r="K142" s="308"/>
      <c r="L142" s="306"/>
      <c r="M142" s="306"/>
      <c r="N142" s="306"/>
      <c r="O142" s="306"/>
      <c r="P142" s="306"/>
      <c r="Q142" s="306"/>
      <c r="R142" s="306"/>
      <c r="S142" s="306"/>
      <c r="T142" s="306"/>
      <c r="U142" s="307"/>
    </row>
    <row r="143" spans="2:21" x14ac:dyDescent="0.2">
      <c r="B143" s="260" t="s">
        <v>130</v>
      </c>
      <c r="C143" s="261">
        <v>0</v>
      </c>
      <c r="D143" s="355" t="s">
        <v>168</v>
      </c>
      <c r="E143" s="263" t="s">
        <v>187</v>
      </c>
      <c r="F143" s="344" t="s">
        <v>168</v>
      </c>
      <c r="G143" s="344" t="s">
        <v>168</v>
      </c>
      <c r="H143" s="345" t="s">
        <v>168</v>
      </c>
      <c r="I143" s="266">
        <v>0.05</v>
      </c>
      <c r="K143" s="308"/>
      <c r="L143" s="306"/>
      <c r="M143" s="306"/>
      <c r="N143" s="306"/>
      <c r="O143" s="306"/>
      <c r="P143" s="306"/>
      <c r="Q143" s="306"/>
      <c r="R143" s="306"/>
      <c r="S143" s="306"/>
      <c r="T143" s="306"/>
      <c r="U143" s="307"/>
    </row>
    <row r="144" spans="2:21" ht="25.5" x14ac:dyDescent="0.2">
      <c r="B144" s="260" t="s">
        <v>102</v>
      </c>
      <c r="C144" s="261">
        <v>0</v>
      </c>
      <c r="D144" s="355" t="s">
        <v>168</v>
      </c>
      <c r="E144" s="263" t="s">
        <v>187</v>
      </c>
      <c r="F144" s="344" t="s">
        <v>168</v>
      </c>
      <c r="G144" s="344" t="s">
        <v>168</v>
      </c>
      <c r="H144" s="345" t="s">
        <v>168</v>
      </c>
      <c r="I144" s="266">
        <v>0.05</v>
      </c>
      <c r="K144" s="308"/>
      <c r="L144" s="306"/>
      <c r="M144" s="306"/>
      <c r="N144" s="306"/>
      <c r="O144" s="306"/>
      <c r="P144" s="306"/>
      <c r="Q144" s="306"/>
      <c r="R144" s="306"/>
      <c r="S144" s="306"/>
      <c r="T144" s="306"/>
      <c r="U144" s="307"/>
    </row>
    <row r="145" spans="2:21" x14ac:dyDescent="0.2">
      <c r="B145" s="267" t="s">
        <v>131</v>
      </c>
      <c r="C145" s="261">
        <v>0</v>
      </c>
      <c r="D145" s="355" t="s">
        <v>168</v>
      </c>
      <c r="E145" s="263" t="s">
        <v>187</v>
      </c>
      <c r="F145" s="344" t="s">
        <v>168</v>
      </c>
      <c r="G145" s="344" t="s">
        <v>168</v>
      </c>
      <c r="H145" s="345" t="s">
        <v>168</v>
      </c>
      <c r="I145" s="266">
        <v>0.05</v>
      </c>
      <c r="K145" s="308"/>
      <c r="L145" s="306"/>
      <c r="M145" s="306"/>
      <c r="N145" s="306"/>
      <c r="O145" s="306"/>
      <c r="P145" s="306"/>
      <c r="Q145" s="306"/>
      <c r="R145" s="306"/>
      <c r="S145" s="306"/>
      <c r="T145" s="306"/>
      <c r="U145" s="307"/>
    </row>
    <row r="146" spans="2:21" x14ac:dyDescent="0.2">
      <c r="B146" s="267" t="s">
        <v>48</v>
      </c>
      <c r="C146" s="261">
        <v>0.156</v>
      </c>
      <c r="D146" s="262">
        <v>0.15</v>
      </c>
      <c r="E146" s="263" t="s">
        <v>187</v>
      </c>
      <c r="F146" s="264">
        <f>IF(D146+5%&gt;20%,20%,D146+5%)</f>
        <v>0.2</v>
      </c>
      <c r="G146" s="264">
        <f>IF(D146+5%&gt;20%,15%,D146-5%)</f>
        <v>9.9999999999999992E-2</v>
      </c>
      <c r="H146" s="268" t="s">
        <v>189</v>
      </c>
      <c r="I146" s="266">
        <v>0.05</v>
      </c>
      <c r="K146" s="308"/>
      <c r="L146" s="306"/>
      <c r="M146" s="306"/>
      <c r="N146" s="306"/>
      <c r="O146" s="306"/>
      <c r="P146" s="306"/>
      <c r="Q146" s="306"/>
      <c r="R146" s="306"/>
      <c r="S146" s="306"/>
      <c r="T146" s="306"/>
      <c r="U146" s="307"/>
    </row>
    <row r="147" spans="2:21" x14ac:dyDescent="0.2">
      <c r="B147" s="269" t="s">
        <v>190</v>
      </c>
      <c r="C147" s="270">
        <f>SUM(C140:C146)</f>
        <v>1.1379999999999999</v>
      </c>
      <c r="D147" s="271">
        <f>SUM(D140:D146)</f>
        <v>1.2</v>
      </c>
      <c r="E147" s="344" t="s">
        <v>168</v>
      </c>
      <c r="F147" s="344" t="s">
        <v>168</v>
      </c>
      <c r="G147" s="344" t="s">
        <v>168</v>
      </c>
      <c r="H147" s="345" t="s">
        <v>168</v>
      </c>
      <c r="K147" s="308"/>
      <c r="L147" s="306"/>
      <c r="M147" s="306"/>
      <c r="N147" s="306"/>
      <c r="O147" s="306"/>
      <c r="P147" s="306"/>
      <c r="Q147" s="306"/>
      <c r="R147" s="306"/>
      <c r="S147" s="306"/>
      <c r="T147" s="306"/>
      <c r="U147" s="307"/>
    </row>
    <row r="148" spans="2:21" ht="13.5" thickBot="1" x14ac:dyDescent="0.25">
      <c r="B148" s="272" t="s">
        <v>191</v>
      </c>
      <c r="C148" s="273">
        <v>0.91059999999999997</v>
      </c>
      <c r="D148" s="274">
        <v>0.94</v>
      </c>
      <c r="E148" s="275" t="s">
        <v>184</v>
      </c>
      <c r="F148" s="276">
        <f>D148+6%</f>
        <v>1</v>
      </c>
      <c r="G148" s="276">
        <f>D148-6%</f>
        <v>0.87999999999999989</v>
      </c>
      <c r="H148" s="277" t="s">
        <v>173</v>
      </c>
      <c r="I148" s="266">
        <v>0.06</v>
      </c>
      <c r="K148" s="309"/>
      <c r="L148" s="310"/>
      <c r="M148" s="310"/>
      <c r="N148" s="310"/>
      <c r="O148" s="310"/>
      <c r="P148" s="310"/>
      <c r="Q148" s="310"/>
      <c r="R148" s="310"/>
      <c r="S148" s="310"/>
      <c r="T148" s="310"/>
      <c r="U148" s="311"/>
    </row>
    <row r="149" spans="2:21" hidden="1" x14ac:dyDescent="0.2">
      <c r="B149" s="278" t="s">
        <v>154</v>
      </c>
      <c r="C149" s="346" t="s">
        <v>168</v>
      </c>
      <c r="D149" s="346" t="s">
        <v>168</v>
      </c>
      <c r="E149" s="347" t="s">
        <v>168</v>
      </c>
      <c r="F149" s="348" t="s">
        <v>168</v>
      </c>
      <c r="G149" s="348" t="s">
        <v>168</v>
      </c>
      <c r="H149" s="348" t="s">
        <v>168</v>
      </c>
    </row>
    <row r="150" spans="2:21" ht="28.5" x14ac:dyDescent="0.2">
      <c r="B150" s="294" t="s">
        <v>215</v>
      </c>
      <c r="C150" s="252">
        <v>2.3999999999999998E-3</v>
      </c>
      <c r="D150" s="349" t="s">
        <v>168</v>
      </c>
      <c r="E150" s="349" t="s">
        <v>168</v>
      </c>
      <c r="F150" s="349" t="s">
        <v>168</v>
      </c>
      <c r="G150" s="349" t="s">
        <v>168</v>
      </c>
      <c r="H150" s="349" t="s">
        <v>168</v>
      </c>
    </row>
    <row r="151" spans="2:21" x14ac:dyDescent="0.2">
      <c r="B151" s="350" t="s">
        <v>168</v>
      </c>
      <c r="C151" s="349" t="s">
        <v>168</v>
      </c>
      <c r="D151" s="349" t="s">
        <v>168</v>
      </c>
      <c r="E151" s="349" t="s">
        <v>168</v>
      </c>
      <c r="F151" s="349" t="s">
        <v>168</v>
      </c>
      <c r="G151" s="349" t="s">
        <v>168</v>
      </c>
      <c r="H151" s="349" t="s">
        <v>168</v>
      </c>
    </row>
    <row r="152" spans="2:21" ht="13.5" thickBot="1" x14ac:dyDescent="0.25">
      <c r="B152" s="255" t="s">
        <v>207</v>
      </c>
      <c r="C152" s="349" t="s">
        <v>168</v>
      </c>
      <c r="D152" s="349" t="s">
        <v>168</v>
      </c>
      <c r="E152" s="349" t="s">
        <v>168</v>
      </c>
      <c r="F152" s="349" t="s">
        <v>168</v>
      </c>
      <c r="G152" s="349" t="s">
        <v>168</v>
      </c>
      <c r="H152" s="349" t="s">
        <v>168</v>
      </c>
    </row>
    <row r="153" spans="2:21" ht="13.5" thickBot="1" x14ac:dyDescent="0.25">
      <c r="B153" s="256" t="s">
        <v>0</v>
      </c>
      <c r="C153" s="257" t="s">
        <v>213</v>
      </c>
      <c r="D153" s="257" t="s">
        <v>178</v>
      </c>
      <c r="E153" s="258" t="s">
        <v>179</v>
      </c>
      <c r="F153" s="288" t="s">
        <v>180</v>
      </c>
      <c r="G153" s="351" t="s">
        <v>168</v>
      </c>
      <c r="H153" s="259" t="s">
        <v>181</v>
      </c>
      <c r="K153" s="302" t="s">
        <v>182</v>
      </c>
      <c r="L153" s="303"/>
      <c r="M153" s="303"/>
      <c r="N153" s="303"/>
      <c r="O153" s="303"/>
      <c r="P153" s="303"/>
      <c r="Q153" s="303"/>
      <c r="R153" s="303"/>
      <c r="S153" s="303"/>
      <c r="T153" s="303"/>
      <c r="U153" s="304"/>
    </row>
    <row r="154" spans="2:21" ht="25.5" x14ac:dyDescent="0.2">
      <c r="B154" s="260" t="s">
        <v>183</v>
      </c>
      <c r="C154" s="261">
        <v>0.92149999999999999</v>
      </c>
      <c r="D154" s="262">
        <v>0.95</v>
      </c>
      <c r="E154" s="263" t="s">
        <v>184</v>
      </c>
      <c r="F154" s="264">
        <f>D154+6%</f>
        <v>1.01</v>
      </c>
      <c r="G154" s="264">
        <f>D154-6%</f>
        <v>0.8899999999999999</v>
      </c>
      <c r="H154" s="265" t="s">
        <v>185</v>
      </c>
      <c r="I154" s="266">
        <v>0.06</v>
      </c>
      <c r="K154" s="305" t="s">
        <v>137</v>
      </c>
      <c r="L154" s="306"/>
      <c r="M154" s="306"/>
      <c r="N154" s="306"/>
      <c r="O154" s="306"/>
      <c r="P154" s="306"/>
      <c r="Q154" s="306"/>
      <c r="R154" s="306"/>
      <c r="S154" s="306"/>
      <c r="T154" s="306"/>
      <c r="U154" s="307"/>
    </row>
    <row r="155" spans="2:21" x14ac:dyDescent="0.2">
      <c r="B155" s="267" t="s">
        <v>186</v>
      </c>
      <c r="C155" s="261">
        <v>0.27089999999999997</v>
      </c>
      <c r="D155" s="262">
        <v>0.27</v>
      </c>
      <c r="E155" s="263" t="s">
        <v>187</v>
      </c>
      <c r="F155" s="264">
        <f>D155+5%</f>
        <v>0.32</v>
      </c>
      <c r="G155" s="264">
        <f>D155-5%</f>
        <v>0.22000000000000003</v>
      </c>
      <c r="H155" s="268" t="s">
        <v>4</v>
      </c>
      <c r="I155" s="266">
        <v>0.05</v>
      </c>
      <c r="K155" s="308"/>
      <c r="L155" s="306"/>
      <c r="M155" s="306"/>
      <c r="N155" s="306"/>
      <c r="O155" s="306"/>
      <c r="P155" s="306"/>
      <c r="Q155" s="306"/>
      <c r="R155" s="306"/>
      <c r="S155" s="306"/>
      <c r="T155" s="306"/>
      <c r="U155" s="307"/>
    </row>
    <row r="156" spans="2:21" ht="25.5" x14ac:dyDescent="0.2">
      <c r="B156" s="260" t="s">
        <v>188</v>
      </c>
      <c r="C156" s="261">
        <v>2.1899999999999999E-2</v>
      </c>
      <c r="D156" s="262">
        <v>0.06</v>
      </c>
      <c r="E156" s="263" t="s">
        <v>184</v>
      </c>
      <c r="F156" s="264">
        <f>D156+6%</f>
        <v>0.12</v>
      </c>
      <c r="G156" s="264">
        <f>D156-6%</f>
        <v>0</v>
      </c>
      <c r="H156" s="268" t="s">
        <v>174</v>
      </c>
      <c r="I156" s="266">
        <v>0.06</v>
      </c>
      <c r="K156" s="308"/>
      <c r="L156" s="306"/>
      <c r="M156" s="306"/>
      <c r="N156" s="306"/>
      <c r="O156" s="306"/>
      <c r="P156" s="306"/>
      <c r="Q156" s="306"/>
      <c r="R156" s="306"/>
      <c r="S156" s="306"/>
      <c r="T156" s="306"/>
      <c r="U156" s="307"/>
    </row>
    <row r="157" spans="2:21" x14ac:dyDescent="0.2">
      <c r="B157" s="260" t="s">
        <v>130</v>
      </c>
      <c r="C157" s="261">
        <v>0</v>
      </c>
      <c r="D157" s="262">
        <v>0.05</v>
      </c>
      <c r="E157" s="263" t="s">
        <v>187</v>
      </c>
      <c r="F157" s="264">
        <f>D157+5%</f>
        <v>0.1</v>
      </c>
      <c r="G157" s="264">
        <f>D157-5%</f>
        <v>0</v>
      </c>
      <c r="H157" s="345" t="s">
        <v>168</v>
      </c>
      <c r="I157" s="266">
        <v>0.05</v>
      </c>
      <c r="K157" s="308"/>
      <c r="L157" s="306"/>
      <c r="M157" s="306"/>
      <c r="N157" s="306"/>
      <c r="O157" s="306"/>
      <c r="P157" s="306"/>
      <c r="Q157" s="306"/>
      <c r="R157" s="306"/>
      <c r="S157" s="306"/>
      <c r="T157" s="306"/>
      <c r="U157" s="307"/>
    </row>
    <row r="158" spans="2:21" ht="25.5" x14ac:dyDescent="0.2">
      <c r="B158" s="260" t="s">
        <v>102</v>
      </c>
      <c r="C158" s="261">
        <v>1.0999999999999999E-2</v>
      </c>
      <c r="D158" s="262">
        <v>0.05</v>
      </c>
      <c r="E158" s="263" t="s">
        <v>187</v>
      </c>
      <c r="F158" s="264">
        <f>D158+5%</f>
        <v>0.1</v>
      </c>
      <c r="G158" s="264">
        <f>D158-5%</f>
        <v>0</v>
      </c>
      <c r="H158" s="345" t="s">
        <v>168</v>
      </c>
      <c r="I158" s="266">
        <v>0.05</v>
      </c>
      <c r="K158" s="308"/>
      <c r="L158" s="306"/>
      <c r="M158" s="306"/>
      <c r="N158" s="306"/>
      <c r="O158" s="306"/>
      <c r="P158" s="306"/>
      <c r="Q158" s="306"/>
      <c r="R158" s="306"/>
      <c r="S158" s="306"/>
      <c r="T158" s="306"/>
      <c r="U158" s="307"/>
    </row>
    <row r="159" spans="2:21" x14ac:dyDescent="0.2">
      <c r="B159" s="267" t="s">
        <v>131</v>
      </c>
      <c r="C159" s="261">
        <v>0</v>
      </c>
      <c r="D159" s="262">
        <v>0.05</v>
      </c>
      <c r="E159" s="263" t="s">
        <v>187</v>
      </c>
      <c r="F159" s="264">
        <f>D159+5%</f>
        <v>0.1</v>
      </c>
      <c r="G159" s="264">
        <f>D159-5%</f>
        <v>0</v>
      </c>
      <c r="H159" s="345" t="s">
        <v>168</v>
      </c>
      <c r="I159" s="266">
        <v>0.05</v>
      </c>
      <c r="K159" s="308"/>
      <c r="L159" s="306"/>
      <c r="M159" s="306"/>
      <c r="N159" s="306"/>
      <c r="O159" s="306"/>
      <c r="P159" s="306"/>
      <c r="Q159" s="306"/>
      <c r="R159" s="306"/>
      <c r="S159" s="306"/>
      <c r="T159" s="306"/>
      <c r="U159" s="307"/>
    </row>
    <row r="160" spans="2:21" x14ac:dyDescent="0.2">
      <c r="B160" s="267" t="s">
        <v>48</v>
      </c>
      <c r="C160" s="261">
        <v>0.16689999999999999</v>
      </c>
      <c r="D160" s="262">
        <v>0.15</v>
      </c>
      <c r="E160" s="263" t="s">
        <v>187</v>
      </c>
      <c r="F160" s="264">
        <f>IF(D160+5%&gt;20%,20%,D160+5%)</f>
        <v>0.2</v>
      </c>
      <c r="G160" s="264">
        <f>IF(D160+5%&gt;20%,15%,D160-5%)</f>
        <v>9.9999999999999992E-2</v>
      </c>
      <c r="H160" s="268" t="s">
        <v>189</v>
      </c>
      <c r="I160" s="266">
        <v>0.05</v>
      </c>
      <c r="K160" s="308"/>
      <c r="L160" s="306"/>
      <c r="M160" s="306"/>
      <c r="N160" s="306"/>
      <c r="O160" s="306"/>
      <c r="P160" s="306"/>
      <c r="Q160" s="306"/>
      <c r="R160" s="306"/>
      <c r="S160" s="306"/>
      <c r="T160" s="306"/>
      <c r="U160" s="307"/>
    </row>
    <row r="161" spans="2:21" x14ac:dyDescent="0.2">
      <c r="B161" s="269" t="s">
        <v>190</v>
      </c>
      <c r="C161" s="270">
        <f>SUM(C154:C160)</f>
        <v>1.3921999999999999</v>
      </c>
      <c r="D161" s="271">
        <f>SUM(D154:D160)</f>
        <v>1.58</v>
      </c>
      <c r="E161" s="344" t="s">
        <v>168</v>
      </c>
      <c r="F161" s="344" t="s">
        <v>168</v>
      </c>
      <c r="G161" s="344" t="s">
        <v>168</v>
      </c>
      <c r="H161" s="345" t="s">
        <v>168</v>
      </c>
      <c r="K161" s="308"/>
      <c r="L161" s="306"/>
      <c r="M161" s="306"/>
      <c r="N161" s="306"/>
      <c r="O161" s="306"/>
      <c r="P161" s="306"/>
      <c r="Q161" s="306"/>
      <c r="R161" s="306"/>
      <c r="S161" s="306"/>
      <c r="T161" s="306"/>
      <c r="U161" s="307"/>
    </row>
    <row r="162" spans="2:21" ht="13.5" thickBot="1" x14ac:dyDescent="0.25">
      <c r="B162" s="272" t="s">
        <v>191</v>
      </c>
      <c r="C162" s="273">
        <v>0.2331</v>
      </c>
      <c r="D162" s="274">
        <v>0.24</v>
      </c>
      <c r="E162" s="275" t="s">
        <v>184</v>
      </c>
      <c r="F162" s="276">
        <f>D162+6%</f>
        <v>0.3</v>
      </c>
      <c r="G162" s="276">
        <f>D162-6%</f>
        <v>0.18</v>
      </c>
      <c r="H162" s="277" t="s">
        <v>173</v>
      </c>
      <c r="I162" s="266">
        <v>0.06</v>
      </c>
      <c r="K162" s="309"/>
      <c r="L162" s="310"/>
      <c r="M162" s="310"/>
      <c r="N162" s="310"/>
      <c r="O162" s="310"/>
      <c r="P162" s="310"/>
      <c r="Q162" s="310"/>
      <c r="R162" s="310"/>
      <c r="S162" s="310"/>
      <c r="T162" s="310"/>
      <c r="U162" s="311"/>
    </row>
    <row r="163" spans="2:21" hidden="1" x14ac:dyDescent="0.2">
      <c r="B163" s="278" t="s">
        <v>154</v>
      </c>
      <c r="C163" s="346" t="s">
        <v>168</v>
      </c>
      <c r="D163" s="346" t="s">
        <v>168</v>
      </c>
      <c r="E163" s="347" t="s">
        <v>168</v>
      </c>
      <c r="F163" s="348" t="s">
        <v>168</v>
      </c>
      <c r="G163" s="348" t="s">
        <v>168</v>
      </c>
      <c r="H163" s="348" t="s">
        <v>168</v>
      </c>
    </row>
    <row r="164" spans="2:21" ht="28.5" x14ac:dyDescent="0.2">
      <c r="B164" s="294" t="s">
        <v>215</v>
      </c>
      <c r="C164" s="252">
        <v>2.3999999999999998E-3</v>
      </c>
      <c r="D164" s="349" t="s">
        <v>168</v>
      </c>
      <c r="E164" s="349" t="s">
        <v>168</v>
      </c>
      <c r="F164" s="349" t="s">
        <v>168</v>
      </c>
      <c r="G164" s="349" t="s">
        <v>168</v>
      </c>
      <c r="H164" s="349" t="s">
        <v>168</v>
      </c>
    </row>
    <row r="165" spans="2:21" x14ac:dyDescent="0.2">
      <c r="B165" s="350" t="s">
        <v>168</v>
      </c>
      <c r="C165" s="349" t="s">
        <v>168</v>
      </c>
      <c r="D165" s="349" t="s">
        <v>168</v>
      </c>
      <c r="E165" s="349" t="s">
        <v>168</v>
      </c>
      <c r="F165" s="349" t="s">
        <v>168</v>
      </c>
      <c r="G165" s="349" t="s">
        <v>168</v>
      </c>
      <c r="H165" s="349" t="s">
        <v>168</v>
      </c>
    </row>
    <row r="166" spans="2:21" ht="13.5" thickBot="1" x14ac:dyDescent="0.25">
      <c r="B166" s="255" t="s">
        <v>208</v>
      </c>
      <c r="C166" s="349" t="s">
        <v>168</v>
      </c>
      <c r="D166" s="349" t="s">
        <v>168</v>
      </c>
      <c r="E166" s="349" t="s">
        <v>168</v>
      </c>
      <c r="F166" s="349" t="s">
        <v>168</v>
      </c>
      <c r="G166" s="349" t="s">
        <v>168</v>
      </c>
      <c r="H166" s="349" t="s">
        <v>168</v>
      </c>
    </row>
    <row r="167" spans="2:21" ht="13.5" thickBot="1" x14ac:dyDescent="0.25">
      <c r="B167" s="256" t="s">
        <v>0</v>
      </c>
      <c r="C167" s="257" t="s">
        <v>213</v>
      </c>
      <c r="D167" s="257" t="s">
        <v>178</v>
      </c>
      <c r="E167" s="258" t="s">
        <v>179</v>
      </c>
      <c r="F167" s="288" t="s">
        <v>180</v>
      </c>
      <c r="G167" s="351" t="s">
        <v>168</v>
      </c>
      <c r="H167" s="259" t="s">
        <v>181</v>
      </c>
      <c r="K167" s="302" t="s">
        <v>182</v>
      </c>
      <c r="L167" s="303"/>
      <c r="M167" s="303"/>
      <c r="N167" s="303"/>
      <c r="O167" s="303"/>
      <c r="P167" s="303"/>
      <c r="Q167" s="303"/>
      <c r="R167" s="303"/>
      <c r="S167" s="303"/>
      <c r="T167" s="303"/>
      <c r="U167" s="304"/>
    </row>
    <row r="168" spans="2:21" ht="25.5" x14ac:dyDescent="0.2">
      <c r="B168" s="260" t="s">
        <v>183</v>
      </c>
      <c r="C168" s="261">
        <v>0</v>
      </c>
      <c r="D168" s="355" t="s">
        <v>168</v>
      </c>
      <c r="E168" s="263" t="s">
        <v>184</v>
      </c>
      <c r="F168" s="344" t="s">
        <v>168</v>
      </c>
      <c r="G168" s="344" t="s">
        <v>168</v>
      </c>
      <c r="H168" s="352" t="s">
        <v>168</v>
      </c>
      <c r="I168" s="266">
        <v>0.06</v>
      </c>
      <c r="K168" s="305" t="s">
        <v>140</v>
      </c>
      <c r="L168" s="306"/>
      <c r="M168" s="306"/>
      <c r="N168" s="306"/>
      <c r="O168" s="306"/>
      <c r="P168" s="306"/>
      <c r="Q168" s="306"/>
      <c r="R168" s="306"/>
      <c r="S168" s="306"/>
      <c r="T168" s="306"/>
      <c r="U168" s="307"/>
    </row>
    <row r="169" spans="2:21" x14ac:dyDescent="0.2">
      <c r="B169" s="267" t="s">
        <v>186</v>
      </c>
      <c r="C169" s="261">
        <v>0.97740000000000005</v>
      </c>
      <c r="D169" s="262">
        <v>0.98</v>
      </c>
      <c r="E169" s="263" t="s">
        <v>187</v>
      </c>
      <c r="F169" s="264">
        <f>D169+5%</f>
        <v>1.03</v>
      </c>
      <c r="G169" s="264">
        <f>D169-5%</f>
        <v>0.92999999999999994</v>
      </c>
      <c r="H169" s="268" t="s">
        <v>4</v>
      </c>
      <c r="I169" s="266">
        <v>0.05</v>
      </c>
      <c r="K169" s="308"/>
      <c r="L169" s="306"/>
      <c r="M169" s="306"/>
      <c r="N169" s="306"/>
      <c r="O169" s="306"/>
      <c r="P169" s="306"/>
      <c r="Q169" s="306"/>
      <c r="R169" s="306"/>
      <c r="S169" s="306"/>
      <c r="T169" s="306"/>
      <c r="U169" s="307"/>
    </row>
    <row r="170" spans="2:21" ht="25.5" x14ac:dyDescent="0.2">
      <c r="B170" s="260" t="s">
        <v>188</v>
      </c>
      <c r="C170" s="261">
        <v>0</v>
      </c>
      <c r="D170" s="355" t="s">
        <v>168</v>
      </c>
      <c r="E170" s="263" t="s">
        <v>184</v>
      </c>
      <c r="F170" s="344" t="s">
        <v>168</v>
      </c>
      <c r="G170" s="344" t="s">
        <v>168</v>
      </c>
      <c r="H170" s="345" t="s">
        <v>168</v>
      </c>
      <c r="I170" s="266">
        <v>0.06</v>
      </c>
      <c r="K170" s="308"/>
      <c r="L170" s="306"/>
      <c r="M170" s="306"/>
      <c r="N170" s="306"/>
      <c r="O170" s="306"/>
      <c r="P170" s="306"/>
      <c r="Q170" s="306"/>
      <c r="R170" s="306"/>
      <c r="S170" s="306"/>
      <c r="T170" s="306"/>
      <c r="U170" s="307"/>
    </row>
    <row r="171" spans="2:21" x14ac:dyDescent="0.2">
      <c r="B171" s="260" t="s">
        <v>130</v>
      </c>
      <c r="C171" s="261">
        <v>0</v>
      </c>
      <c r="D171" s="355" t="s">
        <v>168</v>
      </c>
      <c r="E171" s="263" t="s">
        <v>187</v>
      </c>
      <c r="F171" s="344" t="s">
        <v>168</v>
      </c>
      <c r="G171" s="344" t="s">
        <v>168</v>
      </c>
      <c r="H171" s="345" t="s">
        <v>168</v>
      </c>
      <c r="I171" s="266">
        <v>0.05</v>
      </c>
      <c r="K171" s="308"/>
      <c r="L171" s="306"/>
      <c r="M171" s="306"/>
      <c r="N171" s="306"/>
      <c r="O171" s="306"/>
      <c r="P171" s="306"/>
      <c r="Q171" s="306"/>
      <c r="R171" s="306"/>
      <c r="S171" s="306"/>
      <c r="T171" s="306"/>
      <c r="U171" s="307"/>
    </row>
    <row r="172" spans="2:21" ht="25.5" x14ac:dyDescent="0.2">
      <c r="B172" s="260" t="s">
        <v>102</v>
      </c>
      <c r="C172" s="261">
        <v>0</v>
      </c>
      <c r="D172" s="355" t="s">
        <v>168</v>
      </c>
      <c r="E172" s="263" t="s">
        <v>187</v>
      </c>
      <c r="F172" s="344" t="s">
        <v>168</v>
      </c>
      <c r="G172" s="344" t="s">
        <v>168</v>
      </c>
      <c r="H172" s="345" t="s">
        <v>168</v>
      </c>
      <c r="I172" s="266">
        <v>0.05</v>
      </c>
      <c r="K172" s="308"/>
      <c r="L172" s="306"/>
      <c r="M172" s="306"/>
      <c r="N172" s="306"/>
      <c r="O172" s="306"/>
      <c r="P172" s="306"/>
      <c r="Q172" s="306"/>
      <c r="R172" s="306"/>
      <c r="S172" s="306"/>
      <c r="T172" s="306"/>
      <c r="U172" s="307"/>
    </row>
    <row r="173" spans="2:21" x14ac:dyDescent="0.2">
      <c r="B173" s="267" t="s">
        <v>131</v>
      </c>
      <c r="C173" s="261">
        <v>0</v>
      </c>
      <c r="D173" s="355" t="s">
        <v>168</v>
      </c>
      <c r="E173" s="263" t="s">
        <v>187</v>
      </c>
      <c r="F173" s="344" t="s">
        <v>168</v>
      </c>
      <c r="G173" s="344" t="s">
        <v>168</v>
      </c>
      <c r="H173" s="345" t="s">
        <v>168</v>
      </c>
      <c r="I173" s="266">
        <v>0.05</v>
      </c>
      <c r="K173" s="308"/>
      <c r="L173" s="306"/>
      <c r="M173" s="306"/>
      <c r="N173" s="306"/>
      <c r="O173" s="306"/>
      <c r="P173" s="306"/>
      <c r="Q173" s="306"/>
      <c r="R173" s="306"/>
      <c r="S173" s="306"/>
      <c r="T173" s="306"/>
      <c r="U173" s="307"/>
    </row>
    <row r="174" spans="2:21" x14ac:dyDescent="0.2">
      <c r="B174" s="267" t="s">
        <v>48</v>
      </c>
      <c r="C174" s="261">
        <v>2.2599999999999999E-2</v>
      </c>
      <c r="D174" s="262">
        <v>0.05</v>
      </c>
      <c r="E174" s="263" t="s">
        <v>187</v>
      </c>
      <c r="F174" s="264">
        <f>IF(D174+5%&gt;20%,20%,D174+5%)</f>
        <v>0.1</v>
      </c>
      <c r="G174" s="264">
        <f>IF(D174+5%&gt;20%,15%,D174-5%)</f>
        <v>0</v>
      </c>
      <c r="H174" s="268" t="s">
        <v>189</v>
      </c>
      <c r="I174" s="266">
        <v>0.05</v>
      </c>
      <c r="K174" s="308"/>
      <c r="L174" s="306"/>
      <c r="M174" s="306"/>
      <c r="N174" s="306"/>
      <c r="O174" s="306"/>
      <c r="P174" s="306"/>
      <c r="Q174" s="306"/>
      <c r="R174" s="306"/>
      <c r="S174" s="306"/>
      <c r="T174" s="306"/>
      <c r="U174" s="307"/>
    </row>
    <row r="175" spans="2:21" x14ac:dyDescent="0.2">
      <c r="B175" s="269" t="s">
        <v>190</v>
      </c>
      <c r="C175" s="270">
        <f>SUM(C168:C174)</f>
        <v>1</v>
      </c>
      <c r="D175" s="271">
        <f>SUM(D168:D174)</f>
        <v>1.03</v>
      </c>
      <c r="E175" s="344" t="s">
        <v>168</v>
      </c>
      <c r="F175" s="344" t="s">
        <v>168</v>
      </c>
      <c r="G175" s="344" t="s">
        <v>168</v>
      </c>
      <c r="H175" s="345" t="s">
        <v>168</v>
      </c>
      <c r="K175" s="308"/>
      <c r="L175" s="306"/>
      <c r="M175" s="306"/>
      <c r="N175" s="306"/>
      <c r="O175" s="306"/>
      <c r="P175" s="306"/>
      <c r="Q175" s="306"/>
      <c r="R175" s="306"/>
      <c r="S175" s="306"/>
      <c r="T175" s="306"/>
      <c r="U175" s="307"/>
    </row>
    <row r="176" spans="2:21" ht="13.5" thickBot="1" x14ac:dyDescent="0.25">
      <c r="B176" s="272" t="s">
        <v>191</v>
      </c>
      <c r="C176" s="273">
        <v>0</v>
      </c>
      <c r="D176" s="356" t="s">
        <v>168</v>
      </c>
      <c r="E176" s="275" t="s">
        <v>184</v>
      </c>
      <c r="F176" s="353" t="s">
        <v>168</v>
      </c>
      <c r="G176" s="353" t="s">
        <v>168</v>
      </c>
      <c r="H176" s="354" t="s">
        <v>168</v>
      </c>
      <c r="I176" s="266">
        <v>0.06</v>
      </c>
      <c r="K176" s="309"/>
      <c r="L176" s="310"/>
      <c r="M176" s="310"/>
      <c r="N176" s="310"/>
      <c r="O176" s="310"/>
      <c r="P176" s="310"/>
      <c r="Q176" s="310"/>
      <c r="R176" s="310"/>
      <c r="S176" s="310"/>
      <c r="T176" s="310"/>
      <c r="U176" s="311"/>
    </row>
    <row r="177" spans="2:21" hidden="1" x14ac:dyDescent="0.2">
      <c r="B177" s="278" t="s">
        <v>154</v>
      </c>
      <c r="C177" s="346" t="s">
        <v>168</v>
      </c>
      <c r="D177" s="346" t="s">
        <v>168</v>
      </c>
      <c r="E177" s="347" t="s">
        <v>168</v>
      </c>
      <c r="F177" s="348" t="s">
        <v>168</v>
      </c>
      <c r="G177" s="348" t="s">
        <v>168</v>
      </c>
      <c r="H177" s="348" t="s">
        <v>168</v>
      </c>
    </row>
    <row r="178" spans="2:21" ht="28.5" x14ac:dyDescent="0.2">
      <c r="B178" s="294" t="s">
        <v>215</v>
      </c>
      <c r="C178" s="252">
        <v>2.3999999999999998E-3</v>
      </c>
      <c r="D178" s="349" t="s">
        <v>168</v>
      </c>
      <c r="E178" s="349" t="s">
        <v>168</v>
      </c>
      <c r="F178" s="349" t="s">
        <v>168</v>
      </c>
      <c r="G178" s="349" t="s">
        <v>168</v>
      </c>
      <c r="H178" s="349" t="s">
        <v>168</v>
      </c>
    </row>
    <row r="179" spans="2:21" x14ac:dyDescent="0.2">
      <c r="B179" s="350" t="s">
        <v>168</v>
      </c>
      <c r="C179" s="349" t="s">
        <v>168</v>
      </c>
      <c r="D179" s="349" t="s">
        <v>168</v>
      </c>
      <c r="E179" s="349" t="s">
        <v>168</v>
      </c>
      <c r="F179" s="349" t="s">
        <v>168</v>
      </c>
      <c r="G179" s="349" t="s">
        <v>168</v>
      </c>
      <c r="H179" s="349" t="s">
        <v>168</v>
      </c>
    </row>
    <row r="180" spans="2:21" ht="13.5" thickBot="1" x14ac:dyDescent="0.25">
      <c r="B180" s="255" t="s">
        <v>209</v>
      </c>
      <c r="C180" s="349" t="s">
        <v>168</v>
      </c>
      <c r="D180" s="349" t="s">
        <v>168</v>
      </c>
      <c r="E180" s="349" t="s">
        <v>168</v>
      </c>
      <c r="F180" s="349" t="s">
        <v>168</v>
      </c>
      <c r="G180" s="349" t="s">
        <v>168</v>
      </c>
      <c r="H180" s="349" t="s">
        <v>168</v>
      </c>
    </row>
    <row r="181" spans="2:21" ht="13.5" thickBot="1" x14ac:dyDescent="0.25">
      <c r="B181" s="256" t="s">
        <v>0</v>
      </c>
      <c r="C181" s="257" t="s">
        <v>213</v>
      </c>
      <c r="D181" s="257" t="s">
        <v>178</v>
      </c>
      <c r="E181" s="258" t="s">
        <v>179</v>
      </c>
      <c r="F181" s="288" t="s">
        <v>180</v>
      </c>
      <c r="G181" s="351" t="s">
        <v>168</v>
      </c>
      <c r="H181" s="259" t="s">
        <v>181</v>
      </c>
      <c r="K181" s="302" t="s">
        <v>182</v>
      </c>
      <c r="L181" s="303"/>
      <c r="M181" s="303"/>
      <c r="N181" s="303"/>
      <c r="O181" s="303"/>
      <c r="P181" s="303"/>
      <c r="Q181" s="303"/>
      <c r="R181" s="303"/>
      <c r="S181" s="303"/>
      <c r="T181" s="303"/>
      <c r="U181" s="304"/>
    </row>
    <row r="182" spans="2:21" ht="25.5" x14ac:dyDescent="0.2">
      <c r="B182" s="260" t="s">
        <v>183</v>
      </c>
      <c r="C182" s="261">
        <v>0.27489999999999998</v>
      </c>
      <c r="D182" s="262">
        <v>0.35</v>
      </c>
      <c r="E182" s="263" t="s">
        <v>184</v>
      </c>
      <c r="F182" s="264">
        <f>D182+6%</f>
        <v>0.41</v>
      </c>
      <c r="G182" s="264">
        <f>D182-6%</f>
        <v>0.28999999999999998</v>
      </c>
      <c r="H182" s="265" t="s">
        <v>198</v>
      </c>
      <c r="I182" s="266">
        <v>0.06</v>
      </c>
      <c r="K182" s="305" t="s">
        <v>210</v>
      </c>
      <c r="L182" s="306"/>
      <c r="M182" s="306"/>
      <c r="N182" s="306"/>
      <c r="O182" s="306"/>
      <c r="P182" s="306"/>
      <c r="Q182" s="306"/>
      <c r="R182" s="306"/>
      <c r="S182" s="306"/>
      <c r="T182" s="306"/>
      <c r="U182" s="307"/>
    </row>
    <row r="183" spans="2:21" ht="25.5" x14ac:dyDescent="0.2">
      <c r="B183" s="267" t="s">
        <v>186</v>
      </c>
      <c r="C183" s="261">
        <v>0.25940000000000002</v>
      </c>
      <c r="D183" s="262">
        <v>0.3</v>
      </c>
      <c r="E183" s="263" t="s">
        <v>187</v>
      </c>
      <c r="F183" s="264">
        <f>D183+5%</f>
        <v>0.35</v>
      </c>
      <c r="G183" s="264">
        <f>D183-5%</f>
        <v>0.25</v>
      </c>
      <c r="H183" s="265" t="s">
        <v>200</v>
      </c>
      <c r="I183" s="266">
        <v>0.05</v>
      </c>
      <c r="K183" s="308"/>
      <c r="L183" s="306"/>
      <c r="M183" s="306"/>
      <c r="N183" s="306"/>
      <c r="O183" s="306"/>
      <c r="P183" s="306"/>
      <c r="Q183" s="306"/>
      <c r="R183" s="306"/>
      <c r="S183" s="306"/>
      <c r="T183" s="306"/>
      <c r="U183" s="307"/>
    </row>
    <row r="184" spans="2:21" ht="38.25" x14ac:dyDescent="0.2">
      <c r="B184" s="260" t="s">
        <v>188</v>
      </c>
      <c r="C184" s="261">
        <v>0.1477</v>
      </c>
      <c r="D184" s="262">
        <v>0.2</v>
      </c>
      <c r="E184" s="263" t="s">
        <v>184</v>
      </c>
      <c r="F184" s="264">
        <f>D184+6%</f>
        <v>0.26</v>
      </c>
      <c r="G184" s="264">
        <f>D184-6%</f>
        <v>0.14000000000000001</v>
      </c>
      <c r="H184" s="265" t="s">
        <v>201</v>
      </c>
      <c r="I184" s="266">
        <v>0.06</v>
      </c>
      <c r="K184" s="308"/>
      <c r="L184" s="306"/>
      <c r="M184" s="306"/>
      <c r="N184" s="306"/>
      <c r="O184" s="306"/>
      <c r="P184" s="306"/>
      <c r="Q184" s="306"/>
      <c r="R184" s="306"/>
      <c r="S184" s="306"/>
      <c r="T184" s="306"/>
      <c r="U184" s="307"/>
    </row>
    <row r="185" spans="2:21" x14ac:dyDescent="0.2">
      <c r="B185" s="260" t="s">
        <v>130</v>
      </c>
      <c r="C185" s="261">
        <v>0</v>
      </c>
      <c r="D185" s="355" t="s">
        <v>168</v>
      </c>
      <c r="E185" s="263" t="s">
        <v>187</v>
      </c>
      <c r="F185" s="344" t="s">
        <v>168</v>
      </c>
      <c r="G185" s="344" t="s">
        <v>168</v>
      </c>
      <c r="H185" s="345" t="s">
        <v>168</v>
      </c>
      <c r="I185" s="266">
        <v>0.05</v>
      </c>
      <c r="K185" s="308"/>
      <c r="L185" s="306"/>
      <c r="M185" s="306"/>
      <c r="N185" s="306"/>
      <c r="O185" s="306"/>
      <c r="P185" s="306"/>
      <c r="Q185" s="306"/>
      <c r="R185" s="306"/>
      <c r="S185" s="306"/>
      <c r="T185" s="306"/>
      <c r="U185" s="307"/>
    </row>
    <row r="186" spans="2:21" ht="25.5" x14ac:dyDescent="0.2">
      <c r="B186" s="260" t="s">
        <v>102</v>
      </c>
      <c r="C186" s="261">
        <v>0</v>
      </c>
      <c r="D186" s="355" t="s">
        <v>168</v>
      </c>
      <c r="E186" s="263" t="s">
        <v>187</v>
      </c>
      <c r="F186" s="344" t="s">
        <v>168</v>
      </c>
      <c r="G186" s="344" t="s">
        <v>168</v>
      </c>
      <c r="H186" s="345" t="s">
        <v>168</v>
      </c>
      <c r="I186" s="266">
        <v>0.05</v>
      </c>
      <c r="K186" s="308"/>
      <c r="L186" s="306"/>
      <c r="M186" s="306"/>
      <c r="N186" s="306"/>
      <c r="O186" s="306"/>
      <c r="P186" s="306"/>
      <c r="Q186" s="306"/>
      <c r="R186" s="306"/>
      <c r="S186" s="306"/>
      <c r="T186" s="306"/>
      <c r="U186" s="307"/>
    </row>
    <row r="187" spans="2:21" x14ac:dyDescent="0.2">
      <c r="B187" s="267" t="s">
        <v>131</v>
      </c>
      <c r="C187" s="261">
        <v>0</v>
      </c>
      <c r="D187" s="355" t="s">
        <v>168</v>
      </c>
      <c r="E187" s="263" t="s">
        <v>187</v>
      </c>
      <c r="F187" s="344" t="s">
        <v>168</v>
      </c>
      <c r="G187" s="344" t="s">
        <v>168</v>
      </c>
      <c r="H187" s="345" t="s">
        <v>168</v>
      </c>
      <c r="I187" s="266">
        <v>0.05</v>
      </c>
      <c r="K187" s="308"/>
      <c r="L187" s="306"/>
      <c r="M187" s="306"/>
      <c r="N187" s="306"/>
      <c r="O187" s="306"/>
      <c r="P187" s="306"/>
      <c r="Q187" s="306"/>
      <c r="R187" s="306"/>
      <c r="S187" s="306"/>
      <c r="T187" s="306"/>
      <c r="U187" s="307"/>
    </row>
    <row r="188" spans="2:21" x14ac:dyDescent="0.2">
      <c r="B188" s="267" t="s">
        <v>48</v>
      </c>
      <c r="C188" s="261">
        <v>0.31790000000000002</v>
      </c>
      <c r="D188" s="262">
        <v>0.15</v>
      </c>
      <c r="E188" s="263" t="s">
        <v>187</v>
      </c>
      <c r="F188" s="264">
        <f>IF(D188+5%&gt;20%,20%,D188+5%)</f>
        <v>0.2</v>
      </c>
      <c r="G188" s="264">
        <f>IF(D188+5%&gt;20%,15%,D188-5%)</f>
        <v>9.9999999999999992E-2</v>
      </c>
      <c r="H188" s="268" t="s">
        <v>189</v>
      </c>
      <c r="I188" s="266">
        <v>0.05</v>
      </c>
      <c r="K188" s="308"/>
      <c r="L188" s="306"/>
      <c r="M188" s="306"/>
      <c r="N188" s="306"/>
      <c r="O188" s="306"/>
      <c r="P188" s="306"/>
      <c r="Q188" s="306"/>
      <c r="R188" s="306"/>
      <c r="S188" s="306"/>
      <c r="T188" s="306"/>
      <c r="U188" s="307"/>
    </row>
    <row r="189" spans="2:21" x14ac:dyDescent="0.2">
      <c r="B189" s="269" t="s">
        <v>190</v>
      </c>
      <c r="C189" s="270">
        <f>SUM(C182:C188)</f>
        <v>0.99990000000000001</v>
      </c>
      <c r="D189" s="271">
        <f>SUM(D182:D188)</f>
        <v>0.99999999999999989</v>
      </c>
      <c r="E189" s="344" t="s">
        <v>168</v>
      </c>
      <c r="F189" s="344" t="s">
        <v>168</v>
      </c>
      <c r="G189" s="344" t="s">
        <v>168</v>
      </c>
      <c r="H189" s="345" t="s">
        <v>168</v>
      </c>
      <c r="K189" s="308"/>
      <c r="L189" s="306"/>
      <c r="M189" s="306"/>
      <c r="N189" s="306"/>
      <c r="O189" s="306"/>
      <c r="P189" s="306"/>
      <c r="Q189" s="306"/>
      <c r="R189" s="306"/>
      <c r="S189" s="306"/>
      <c r="T189" s="306"/>
      <c r="U189" s="307"/>
    </row>
    <row r="190" spans="2:21" ht="13.5" thickBot="1" x14ac:dyDescent="0.25">
      <c r="B190" s="272" t="s">
        <v>191</v>
      </c>
      <c r="C190" s="273">
        <v>0.64939999999999998</v>
      </c>
      <c r="D190" s="274">
        <v>0.8</v>
      </c>
      <c r="E190" s="275" t="s">
        <v>184</v>
      </c>
      <c r="F190" s="276">
        <f>D190+6%</f>
        <v>0.8600000000000001</v>
      </c>
      <c r="G190" s="276">
        <f>D190-6%</f>
        <v>0.74</v>
      </c>
      <c r="H190" s="277" t="s">
        <v>173</v>
      </c>
      <c r="I190" s="266">
        <v>0.06</v>
      </c>
      <c r="K190" s="309"/>
      <c r="L190" s="310"/>
      <c r="M190" s="310"/>
      <c r="N190" s="310"/>
      <c r="O190" s="310"/>
      <c r="P190" s="310"/>
      <c r="Q190" s="310"/>
      <c r="R190" s="310"/>
      <c r="S190" s="310"/>
      <c r="T190" s="310"/>
      <c r="U190" s="311"/>
    </row>
    <row r="191" spans="2:21" hidden="1" x14ac:dyDescent="0.2">
      <c r="B191" s="278" t="s">
        <v>154</v>
      </c>
      <c r="C191" s="346" t="s">
        <v>168</v>
      </c>
      <c r="D191" s="346" t="s">
        <v>168</v>
      </c>
      <c r="E191" s="347" t="s">
        <v>168</v>
      </c>
      <c r="F191" s="348" t="s">
        <v>168</v>
      </c>
      <c r="G191" s="348" t="s">
        <v>168</v>
      </c>
      <c r="H191" s="348" t="s">
        <v>168</v>
      </c>
    </row>
    <row r="192" spans="2:21" ht="28.5" x14ac:dyDescent="0.2">
      <c r="B192" s="294" t="s">
        <v>215</v>
      </c>
      <c r="C192" s="252">
        <v>2.3999999999999998E-3</v>
      </c>
      <c r="D192" s="349" t="s">
        <v>168</v>
      </c>
      <c r="E192" s="349" t="s">
        <v>168</v>
      </c>
      <c r="F192" s="349" t="s">
        <v>168</v>
      </c>
      <c r="G192" s="349" t="s">
        <v>168</v>
      </c>
      <c r="H192" s="349" t="s">
        <v>168</v>
      </c>
    </row>
    <row r="193" spans="2:21" x14ac:dyDescent="0.2">
      <c r="B193" s="350" t="s">
        <v>168</v>
      </c>
      <c r="C193" s="349" t="s">
        <v>168</v>
      </c>
      <c r="D193" s="349" t="s">
        <v>168</v>
      </c>
      <c r="E193" s="349" t="s">
        <v>168</v>
      </c>
      <c r="F193" s="349" t="s">
        <v>168</v>
      </c>
      <c r="G193" s="349" t="s">
        <v>168</v>
      </c>
      <c r="H193" s="349" t="s">
        <v>168</v>
      </c>
    </row>
    <row r="194" spans="2:21" ht="13.5" thickBot="1" x14ac:dyDescent="0.25">
      <c r="B194" s="255" t="s">
        <v>211</v>
      </c>
      <c r="C194" s="349" t="s">
        <v>168</v>
      </c>
      <c r="D194" s="349" t="s">
        <v>168</v>
      </c>
      <c r="E194" s="349" t="s">
        <v>168</v>
      </c>
      <c r="F194" s="349" t="s">
        <v>168</v>
      </c>
      <c r="G194" s="349" t="s">
        <v>168</v>
      </c>
      <c r="H194" s="349" t="s">
        <v>168</v>
      </c>
    </row>
    <row r="195" spans="2:21" ht="13.5" thickBot="1" x14ac:dyDescent="0.25">
      <c r="B195" s="256" t="s">
        <v>0</v>
      </c>
      <c r="C195" s="257" t="s">
        <v>213</v>
      </c>
      <c r="D195" s="257" t="s">
        <v>178</v>
      </c>
      <c r="E195" s="258" t="s">
        <v>179</v>
      </c>
      <c r="F195" s="288" t="s">
        <v>180</v>
      </c>
      <c r="G195" s="351" t="s">
        <v>168</v>
      </c>
      <c r="H195" s="259" t="s">
        <v>181</v>
      </c>
      <c r="K195" s="302" t="s">
        <v>182</v>
      </c>
      <c r="L195" s="303"/>
      <c r="M195" s="303"/>
      <c r="N195" s="303"/>
      <c r="O195" s="303"/>
      <c r="P195" s="303"/>
      <c r="Q195" s="303"/>
      <c r="R195" s="303"/>
      <c r="S195" s="303"/>
      <c r="T195" s="303"/>
      <c r="U195" s="304"/>
    </row>
    <row r="196" spans="2:21" ht="25.5" x14ac:dyDescent="0.2">
      <c r="B196" s="260" t="s">
        <v>183</v>
      </c>
      <c r="C196" s="261">
        <v>0.41860000000000003</v>
      </c>
      <c r="D196" s="262">
        <v>0.45</v>
      </c>
      <c r="E196" s="263" t="s">
        <v>184</v>
      </c>
      <c r="F196" s="264">
        <f>D196+6%</f>
        <v>0.51</v>
      </c>
      <c r="G196" s="264">
        <f>D196-6%</f>
        <v>0.39</v>
      </c>
      <c r="H196" s="265" t="s">
        <v>185</v>
      </c>
      <c r="I196" s="266">
        <v>0.06</v>
      </c>
      <c r="K196" s="305" t="s">
        <v>212</v>
      </c>
      <c r="L196" s="306"/>
      <c r="M196" s="306"/>
      <c r="N196" s="306"/>
      <c r="O196" s="306"/>
      <c r="P196" s="306"/>
      <c r="Q196" s="306"/>
      <c r="R196" s="306"/>
      <c r="S196" s="306"/>
      <c r="T196" s="306"/>
      <c r="U196" s="307"/>
    </row>
    <row r="197" spans="2:21" x14ac:dyDescent="0.2">
      <c r="B197" s="267" t="s">
        <v>186</v>
      </c>
      <c r="C197" s="261">
        <v>0.1144</v>
      </c>
      <c r="D197" s="262">
        <v>0.13</v>
      </c>
      <c r="E197" s="263" t="s">
        <v>187</v>
      </c>
      <c r="F197" s="264">
        <f>D197+5%</f>
        <v>0.18</v>
      </c>
      <c r="G197" s="264">
        <f>D197-5%</f>
        <v>0.08</v>
      </c>
      <c r="H197" s="268" t="s">
        <v>4</v>
      </c>
      <c r="I197" s="266">
        <v>0.05</v>
      </c>
      <c r="K197" s="308"/>
      <c r="L197" s="306"/>
      <c r="M197" s="306"/>
      <c r="N197" s="306"/>
      <c r="O197" s="306"/>
      <c r="P197" s="306"/>
      <c r="Q197" s="306"/>
      <c r="R197" s="306"/>
      <c r="S197" s="306"/>
      <c r="T197" s="306"/>
      <c r="U197" s="307"/>
    </row>
    <row r="198" spans="2:21" ht="25.5" x14ac:dyDescent="0.2">
      <c r="B198" s="260" t="s">
        <v>188</v>
      </c>
      <c r="C198" s="261">
        <v>0.29139999999999999</v>
      </c>
      <c r="D198" s="262">
        <v>0.32</v>
      </c>
      <c r="E198" s="263" t="s">
        <v>184</v>
      </c>
      <c r="F198" s="264">
        <f>D198+6%</f>
        <v>0.38</v>
      </c>
      <c r="G198" s="264">
        <f>D198-6%</f>
        <v>0.26</v>
      </c>
      <c r="H198" s="268" t="s">
        <v>174</v>
      </c>
      <c r="I198" s="266">
        <v>0.06</v>
      </c>
      <c r="K198" s="308"/>
      <c r="L198" s="306"/>
      <c r="M198" s="306"/>
      <c r="N198" s="306"/>
      <c r="O198" s="306"/>
      <c r="P198" s="306"/>
      <c r="Q198" s="306"/>
      <c r="R198" s="306"/>
      <c r="S198" s="306"/>
      <c r="T198" s="306"/>
      <c r="U198" s="307"/>
    </row>
    <row r="199" spans="2:21" x14ac:dyDescent="0.2">
      <c r="B199" s="260" t="s">
        <v>130</v>
      </c>
      <c r="C199" s="261">
        <v>0</v>
      </c>
      <c r="D199" s="355" t="s">
        <v>168</v>
      </c>
      <c r="E199" s="263" t="s">
        <v>187</v>
      </c>
      <c r="F199" s="344" t="s">
        <v>168</v>
      </c>
      <c r="G199" s="344" t="s">
        <v>168</v>
      </c>
      <c r="H199" s="345" t="s">
        <v>168</v>
      </c>
      <c r="I199" s="266">
        <v>0.05</v>
      </c>
      <c r="K199" s="308"/>
      <c r="L199" s="306"/>
      <c r="M199" s="306"/>
      <c r="N199" s="306"/>
      <c r="O199" s="306"/>
      <c r="P199" s="306"/>
      <c r="Q199" s="306"/>
      <c r="R199" s="306"/>
      <c r="S199" s="306"/>
      <c r="T199" s="306"/>
      <c r="U199" s="307"/>
    </row>
    <row r="200" spans="2:21" ht="25.5" x14ac:dyDescent="0.2">
      <c r="B200" s="260" t="s">
        <v>102</v>
      </c>
      <c r="C200" s="261">
        <v>0</v>
      </c>
      <c r="D200" s="355" t="s">
        <v>168</v>
      </c>
      <c r="E200" s="263" t="s">
        <v>187</v>
      </c>
      <c r="F200" s="344" t="s">
        <v>168</v>
      </c>
      <c r="G200" s="344" t="s">
        <v>168</v>
      </c>
      <c r="H200" s="345" t="s">
        <v>168</v>
      </c>
      <c r="I200" s="266">
        <v>0.05</v>
      </c>
      <c r="K200" s="308"/>
      <c r="L200" s="306"/>
      <c r="M200" s="306"/>
      <c r="N200" s="306"/>
      <c r="O200" s="306"/>
      <c r="P200" s="306"/>
      <c r="Q200" s="306"/>
      <c r="R200" s="306"/>
      <c r="S200" s="306"/>
      <c r="T200" s="306"/>
      <c r="U200" s="307"/>
    </row>
    <row r="201" spans="2:21" x14ac:dyDescent="0.2">
      <c r="B201" s="267" t="s">
        <v>131</v>
      </c>
      <c r="C201" s="261">
        <v>0</v>
      </c>
      <c r="D201" s="355" t="s">
        <v>168</v>
      </c>
      <c r="E201" s="263" t="s">
        <v>187</v>
      </c>
      <c r="F201" s="344" t="s">
        <v>168</v>
      </c>
      <c r="G201" s="344" t="s">
        <v>168</v>
      </c>
      <c r="H201" s="345" t="s">
        <v>168</v>
      </c>
      <c r="I201" s="266">
        <v>0.05</v>
      </c>
      <c r="K201" s="308"/>
      <c r="L201" s="306"/>
      <c r="M201" s="306"/>
      <c r="N201" s="306"/>
      <c r="O201" s="306"/>
      <c r="P201" s="306"/>
      <c r="Q201" s="306"/>
      <c r="R201" s="306"/>
      <c r="S201" s="306"/>
      <c r="T201" s="306"/>
      <c r="U201" s="307"/>
    </row>
    <row r="202" spans="2:21" x14ac:dyDescent="0.2">
      <c r="B202" s="267" t="s">
        <v>48</v>
      </c>
      <c r="C202" s="261">
        <v>0.17560000000000001</v>
      </c>
      <c r="D202" s="262">
        <v>0.1</v>
      </c>
      <c r="E202" s="263" t="s">
        <v>187</v>
      </c>
      <c r="F202" s="264">
        <f>IF(D202+5%&gt;20%,20%,D202+5%)</f>
        <v>0.15000000000000002</v>
      </c>
      <c r="G202" s="264">
        <f>IF(D202+5%&gt;20%,15%,D202-5%)</f>
        <v>0.05</v>
      </c>
      <c r="H202" s="268" t="s">
        <v>189</v>
      </c>
      <c r="I202" s="266">
        <v>0.05</v>
      </c>
      <c r="K202" s="308"/>
      <c r="L202" s="306"/>
      <c r="M202" s="306"/>
      <c r="N202" s="306"/>
      <c r="O202" s="306"/>
      <c r="P202" s="306"/>
      <c r="Q202" s="306"/>
      <c r="R202" s="306"/>
      <c r="S202" s="306"/>
      <c r="T202" s="306"/>
      <c r="U202" s="307"/>
    </row>
    <row r="203" spans="2:21" x14ac:dyDescent="0.2">
      <c r="B203" s="269" t="s">
        <v>190</v>
      </c>
      <c r="C203" s="270">
        <f>SUM(C196:C202)</f>
        <v>1</v>
      </c>
      <c r="D203" s="271">
        <f>SUM(D196:D202)</f>
        <v>1.0000000000000002</v>
      </c>
      <c r="E203" s="344" t="s">
        <v>168</v>
      </c>
      <c r="F203" s="344" t="s">
        <v>168</v>
      </c>
      <c r="G203" s="344" t="s">
        <v>168</v>
      </c>
      <c r="H203" s="345" t="s">
        <v>168</v>
      </c>
      <c r="K203" s="308"/>
      <c r="L203" s="306"/>
      <c r="M203" s="306"/>
      <c r="N203" s="306"/>
      <c r="O203" s="306"/>
      <c r="P203" s="306"/>
      <c r="Q203" s="306"/>
      <c r="R203" s="306"/>
      <c r="S203" s="306"/>
      <c r="T203" s="306"/>
      <c r="U203" s="307"/>
    </row>
    <row r="204" spans="2:21" ht="13.5" thickBot="1" x14ac:dyDescent="0.25">
      <c r="B204" s="336" t="s">
        <v>191</v>
      </c>
      <c r="C204" s="337">
        <v>0.2288</v>
      </c>
      <c r="D204" s="338">
        <v>0.25</v>
      </c>
      <c r="E204" s="339" t="s">
        <v>184</v>
      </c>
      <c r="F204" s="340">
        <f>D204+6%</f>
        <v>0.31</v>
      </c>
      <c r="G204" s="340">
        <f>D204-6%</f>
        <v>0.19</v>
      </c>
      <c r="H204" s="341" t="s">
        <v>173</v>
      </c>
      <c r="I204" s="266">
        <v>0.06</v>
      </c>
      <c r="K204" s="309"/>
      <c r="L204" s="310"/>
      <c r="M204" s="310"/>
      <c r="N204" s="310"/>
      <c r="O204" s="310"/>
      <c r="P204" s="310"/>
      <c r="Q204" s="310"/>
      <c r="R204" s="310"/>
      <c r="S204" s="310"/>
      <c r="T204" s="310"/>
      <c r="U204" s="311"/>
    </row>
    <row r="205" spans="2:21" hidden="1" x14ac:dyDescent="0.2">
      <c r="B205" s="278" t="s">
        <v>154</v>
      </c>
      <c r="C205" s="279"/>
      <c r="D205" s="279"/>
      <c r="E205" s="280"/>
      <c r="F205" s="281"/>
      <c r="G205" s="281"/>
      <c r="H205" s="282"/>
    </row>
    <row r="206" spans="2:21" ht="28.5" x14ac:dyDescent="0.2">
      <c r="B206" s="294" t="s">
        <v>215</v>
      </c>
      <c r="C206" s="252">
        <v>2.3999999999999998E-3</v>
      </c>
    </row>
    <row r="10000" spans="52:52" x14ac:dyDescent="0.2">
      <c r="AZ10000" s="250">
        <v>1</v>
      </c>
    </row>
  </sheetData>
  <mergeCells count="28">
    <mergeCell ref="K196:U204"/>
    <mergeCell ref="K168:U176"/>
    <mergeCell ref="K181:U181"/>
    <mergeCell ref="K182:U190"/>
    <mergeCell ref="K195:U195"/>
    <mergeCell ref="K140:U148"/>
    <mergeCell ref="K153:U153"/>
    <mergeCell ref="K154:U162"/>
    <mergeCell ref="K167:U167"/>
    <mergeCell ref="K111:U120"/>
    <mergeCell ref="K125:U125"/>
    <mergeCell ref="K126:U134"/>
    <mergeCell ref="K139:U139"/>
    <mergeCell ref="K81:U90"/>
    <mergeCell ref="K95:U95"/>
    <mergeCell ref="K96:U105"/>
    <mergeCell ref="K110:U110"/>
    <mergeCell ref="K51:U60"/>
    <mergeCell ref="K65:U65"/>
    <mergeCell ref="K66:U75"/>
    <mergeCell ref="K80:U80"/>
    <mergeCell ref="K21:U30"/>
    <mergeCell ref="K35:U35"/>
    <mergeCell ref="K36:U45"/>
    <mergeCell ref="K50:U50"/>
    <mergeCell ref="K5:U5"/>
    <mergeCell ref="K6:U15"/>
    <mergeCell ref="K20:U20"/>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102"/>
  <sheetViews>
    <sheetView showGridLines="0" rightToLeft="1" topLeftCell="A25" zoomScale="80" zoomScaleNormal="80" zoomScaleSheetLayoutView="100" workbookViewId="0">
      <selection activeCell="F48" sqref="F48:G48"/>
    </sheetView>
  </sheetViews>
  <sheetFormatPr defaultColWidth="8.25" defaultRowHeight="14.25" x14ac:dyDescent="0.2"/>
  <cols>
    <col min="1" max="1" width="8.25" style="42"/>
    <col min="2" max="2" width="37.125" style="41" customWidth="1"/>
    <col min="3" max="4" width="12.125" style="41" customWidth="1"/>
    <col min="5" max="5" width="10.75" style="41" customWidth="1"/>
    <col min="6" max="7" width="12" style="41" customWidth="1"/>
    <col min="8" max="8" width="11.25" style="42" customWidth="1"/>
    <col min="9" max="9" width="31.75" style="42" customWidth="1"/>
    <col min="10" max="16384" width="8.25" style="42"/>
  </cols>
  <sheetData>
    <row r="1" spans="2:12" ht="30" customHeight="1" x14ac:dyDescent="0.2">
      <c r="B1" s="100"/>
      <c r="C1" s="101"/>
      <c r="D1" s="99" t="s">
        <v>105</v>
      </c>
      <c r="E1" s="100"/>
      <c r="F1" s="101"/>
      <c r="G1" s="101"/>
      <c r="H1" s="101"/>
      <c r="I1" s="101"/>
    </row>
    <row r="2" spans="2:12" ht="30" customHeight="1" x14ac:dyDescent="0.2">
      <c r="B2" s="93"/>
      <c r="C2" s="121" t="s">
        <v>80</v>
      </c>
      <c r="D2" s="94"/>
      <c r="E2" s="95"/>
      <c r="F2" s="95"/>
      <c r="G2" s="95"/>
      <c r="H2" s="95"/>
      <c r="I2" s="95"/>
    </row>
    <row r="3" spans="2:12" ht="51" customHeight="1" x14ac:dyDescent="0.2">
      <c r="B3" s="102" t="s">
        <v>0</v>
      </c>
      <c r="C3" s="12" t="s">
        <v>103</v>
      </c>
      <c r="D3" s="28" t="s">
        <v>112</v>
      </c>
      <c r="E3" s="102" t="s">
        <v>53</v>
      </c>
      <c r="F3" s="103" t="s">
        <v>11</v>
      </c>
      <c r="G3" s="104"/>
      <c r="H3" s="105"/>
      <c r="I3" s="12" t="s">
        <v>97</v>
      </c>
    </row>
    <row r="4" spans="2:12" ht="15" x14ac:dyDescent="0.2">
      <c r="B4" s="49"/>
      <c r="C4" s="50"/>
      <c r="D4" s="50"/>
      <c r="E4" s="51"/>
      <c r="F4" s="51"/>
      <c r="G4" s="51"/>
      <c r="H4" s="81">
        <v>0.32</v>
      </c>
      <c r="I4" s="82" t="s">
        <v>57</v>
      </c>
    </row>
    <row r="5" spans="2:12" ht="15" x14ac:dyDescent="0.2">
      <c r="B5" s="49"/>
      <c r="C5" s="74"/>
      <c r="D5" s="50"/>
      <c r="E5" s="51"/>
      <c r="F5" s="51"/>
      <c r="G5" s="51"/>
      <c r="H5" s="106">
        <v>0.12</v>
      </c>
      <c r="I5" s="82" t="s">
        <v>58</v>
      </c>
    </row>
    <row r="6" spans="2:12" ht="30" x14ac:dyDescent="0.2">
      <c r="B6" s="49" t="s">
        <v>39</v>
      </c>
      <c r="C6" s="74">
        <v>0.52</v>
      </c>
      <c r="D6" s="50">
        <v>0.52</v>
      </c>
      <c r="E6" s="54">
        <v>0.06</v>
      </c>
      <c r="F6" s="54">
        <f>+D6-E6</f>
        <v>0.46</v>
      </c>
      <c r="G6" s="54">
        <f>+D6+E6</f>
        <v>0.58000000000000007</v>
      </c>
      <c r="H6" s="106">
        <v>0.08</v>
      </c>
      <c r="I6" s="82" t="s">
        <v>60</v>
      </c>
    </row>
    <row r="7" spans="2:12" ht="21.75" customHeight="1" x14ac:dyDescent="0.2">
      <c r="B7" s="120"/>
      <c r="C7" s="74"/>
      <c r="D7" s="50"/>
      <c r="E7" s="54"/>
      <c r="F7" s="51"/>
      <c r="G7" s="51"/>
      <c r="H7" s="106">
        <v>0.06</v>
      </c>
      <c r="I7" s="82" t="s">
        <v>59</v>
      </c>
      <c r="J7" s="123"/>
      <c r="K7" s="123"/>
      <c r="L7" s="123"/>
    </row>
    <row r="8" spans="2:12" ht="15" x14ac:dyDescent="0.2">
      <c r="B8" s="49"/>
      <c r="C8" s="74"/>
      <c r="D8" s="50"/>
      <c r="E8" s="51"/>
      <c r="F8" s="51"/>
      <c r="G8" s="51"/>
      <c r="H8" s="108">
        <v>0.38</v>
      </c>
      <c r="I8" s="83" t="s">
        <v>61</v>
      </c>
    </row>
    <row r="9" spans="2:12" ht="15" x14ac:dyDescent="0.2">
      <c r="B9" s="49"/>
      <c r="C9" s="74"/>
      <c r="D9" s="50"/>
      <c r="E9" s="51"/>
      <c r="F9" s="51"/>
      <c r="G9" s="51"/>
      <c r="H9" s="106">
        <v>0.02</v>
      </c>
      <c r="I9" s="82" t="s">
        <v>78</v>
      </c>
    </row>
    <row r="10" spans="2:12" ht="15" x14ac:dyDescent="0.2">
      <c r="B10" s="55"/>
      <c r="C10" s="88"/>
      <c r="D10" s="56"/>
      <c r="E10" s="57"/>
      <c r="F10" s="57"/>
      <c r="G10" s="57"/>
      <c r="H10" s="84">
        <v>0.02</v>
      </c>
      <c r="I10" s="85" t="s">
        <v>74</v>
      </c>
    </row>
    <row r="11" spans="2:12" ht="15" x14ac:dyDescent="0.2">
      <c r="B11" s="49"/>
      <c r="C11" s="74"/>
      <c r="D11" s="50"/>
      <c r="E11" s="51"/>
      <c r="F11" s="51"/>
      <c r="G11" s="51"/>
      <c r="H11" s="52">
        <v>0.2</v>
      </c>
      <c r="I11" s="53" t="s">
        <v>62</v>
      </c>
    </row>
    <row r="12" spans="2:12" ht="15" x14ac:dyDescent="0.25">
      <c r="B12" s="49" t="s">
        <v>63</v>
      </c>
      <c r="C12" s="75">
        <v>1.0999999999999999E-2</v>
      </c>
      <c r="D12" s="59">
        <v>0.01</v>
      </c>
      <c r="E12" s="60">
        <v>0.05</v>
      </c>
      <c r="F12" s="54">
        <v>0</v>
      </c>
      <c r="G12" s="54">
        <f>+D12+E12</f>
        <v>6.0000000000000005E-2</v>
      </c>
      <c r="H12" s="52">
        <v>0.25</v>
      </c>
      <c r="I12" s="53" t="s">
        <v>64</v>
      </c>
    </row>
    <row r="13" spans="2:12" ht="15" x14ac:dyDescent="0.25">
      <c r="B13" s="49" t="s">
        <v>65</v>
      </c>
      <c r="C13" s="75"/>
      <c r="D13" s="59"/>
      <c r="E13" s="60"/>
      <c r="F13" s="60"/>
      <c r="G13" s="60"/>
      <c r="H13" s="52">
        <v>0.35</v>
      </c>
      <c r="I13" s="53" t="s">
        <v>66</v>
      </c>
    </row>
    <row r="14" spans="2:12" ht="15" x14ac:dyDescent="0.2">
      <c r="B14" s="55"/>
      <c r="C14" s="88"/>
      <c r="D14" s="56"/>
      <c r="E14" s="57"/>
      <c r="F14" s="57"/>
      <c r="G14" s="57"/>
      <c r="H14" s="84">
        <v>0.2</v>
      </c>
      <c r="I14" s="85" t="s">
        <v>67</v>
      </c>
    </row>
    <row r="15" spans="2:12" ht="21.6" customHeight="1" x14ac:dyDescent="0.2">
      <c r="B15" s="49" t="s">
        <v>5</v>
      </c>
      <c r="C15" s="74">
        <v>0.28299999999999997</v>
      </c>
      <c r="D15" s="50">
        <v>0.28000000000000003</v>
      </c>
      <c r="E15" s="54">
        <v>0.05</v>
      </c>
      <c r="F15" s="54">
        <f>+D15-E15</f>
        <v>0.23000000000000004</v>
      </c>
      <c r="G15" s="54">
        <f>+D15+E15</f>
        <v>0.33</v>
      </c>
      <c r="H15" s="58"/>
      <c r="I15" s="53"/>
    </row>
    <row r="16" spans="2:12" ht="15" x14ac:dyDescent="0.2">
      <c r="B16" s="46"/>
      <c r="C16" s="122"/>
      <c r="D16" s="47"/>
      <c r="E16" s="48"/>
      <c r="F16" s="48"/>
      <c r="G16" s="48"/>
      <c r="H16" s="81">
        <v>0.126</v>
      </c>
      <c r="I16" s="82" t="s">
        <v>75</v>
      </c>
    </row>
    <row r="17" spans="2:9" ht="15" x14ac:dyDescent="0.2">
      <c r="B17" s="49"/>
      <c r="C17" s="74"/>
      <c r="D17" s="50"/>
      <c r="E17" s="51"/>
      <c r="F17" s="51"/>
      <c r="G17" s="51"/>
      <c r="H17" s="81">
        <v>7.1999999999999995E-2</v>
      </c>
      <c r="I17" s="107" t="s">
        <v>107</v>
      </c>
    </row>
    <row r="18" spans="2:9" ht="15" x14ac:dyDescent="0.2">
      <c r="B18" s="49"/>
      <c r="C18" s="74"/>
      <c r="D18" s="50"/>
      <c r="E18" s="51"/>
      <c r="F18" s="51"/>
      <c r="G18" s="51"/>
      <c r="H18" s="81">
        <v>4.4999999999999998E-2</v>
      </c>
      <c r="I18" s="107" t="s">
        <v>108</v>
      </c>
    </row>
    <row r="19" spans="2:9" ht="15" x14ac:dyDescent="0.2">
      <c r="B19" s="49" t="s">
        <v>95</v>
      </c>
      <c r="C19" s="74">
        <v>0.16300000000000001</v>
      </c>
      <c r="D19" s="50">
        <v>0.18</v>
      </c>
      <c r="E19" s="54">
        <v>0.06</v>
      </c>
      <c r="F19" s="54">
        <f>+D19-E19</f>
        <v>0.12</v>
      </c>
      <c r="G19" s="54">
        <f>+D19+E19</f>
        <v>0.24</v>
      </c>
      <c r="H19" s="81">
        <v>1.7999999999999999E-2</v>
      </c>
      <c r="I19" s="86" t="s">
        <v>109</v>
      </c>
    </row>
    <row r="20" spans="2:9" ht="15" x14ac:dyDescent="0.2">
      <c r="B20" s="49"/>
      <c r="C20" s="74"/>
      <c r="D20" s="50"/>
      <c r="E20" s="54"/>
      <c r="F20" s="54"/>
      <c r="G20" s="54"/>
      <c r="H20" s="81">
        <v>3.9E-2</v>
      </c>
      <c r="I20" s="86" t="s">
        <v>77</v>
      </c>
    </row>
    <row r="21" spans="2:9" ht="15" x14ac:dyDescent="0.2">
      <c r="B21" s="49"/>
      <c r="C21" s="74"/>
      <c r="D21" s="50"/>
      <c r="E21" s="51"/>
      <c r="F21" s="51"/>
      <c r="G21" s="51"/>
      <c r="H21" s="81">
        <v>0.32</v>
      </c>
      <c r="I21" s="86" t="s">
        <v>68</v>
      </c>
    </row>
    <row r="22" spans="2:9" ht="15" x14ac:dyDescent="0.2">
      <c r="B22" s="49"/>
      <c r="C22" s="74"/>
      <c r="D22" s="50"/>
      <c r="E22" s="51"/>
      <c r="F22" s="51"/>
      <c r="G22" s="51"/>
      <c r="H22" s="81">
        <v>0.25</v>
      </c>
      <c r="I22" s="86" t="s">
        <v>69</v>
      </c>
    </row>
    <row r="23" spans="2:9" ht="15" x14ac:dyDescent="0.2">
      <c r="B23" s="49"/>
      <c r="C23" s="74"/>
      <c r="D23" s="50"/>
      <c r="E23" s="51"/>
      <c r="F23" s="51"/>
      <c r="G23" s="51"/>
      <c r="H23" s="81">
        <v>0.1</v>
      </c>
      <c r="I23" s="86" t="s">
        <v>70</v>
      </c>
    </row>
    <row r="24" spans="2:9" ht="15" x14ac:dyDescent="0.2">
      <c r="B24" s="55"/>
      <c r="C24" s="74"/>
      <c r="D24" s="50"/>
      <c r="E24" s="57"/>
      <c r="F24" s="57"/>
      <c r="G24" s="57"/>
      <c r="H24" s="108">
        <v>0.03</v>
      </c>
      <c r="I24" s="109" t="s">
        <v>76</v>
      </c>
    </row>
    <row r="25" spans="2:9" ht="15" x14ac:dyDescent="0.2">
      <c r="B25" s="55" t="s">
        <v>30</v>
      </c>
      <c r="C25" s="76">
        <v>0</v>
      </c>
      <c r="D25" s="62">
        <v>0</v>
      </c>
      <c r="E25" s="63">
        <v>0.05</v>
      </c>
      <c r="F25" s="87">
        <v>0</v>
      </c>
      <c r="G25" s="87">
        <v>0.05</v>
      </c>
      <c r="H25" s="81"/>
      <c r="I25" s="86"/>
    </row>
    <row r="26" spans="2:9" ht="15.75" customHeight="1" x14ac:dyDescent="0.2">
      <c r="B26" s="61" t="s">
        <v>48</v>
      </c>
      <c r="C26" s="76">
        <v>2.3E-2</v>
      </c>
      <c r="D26" s="62">
        <v>0.01</v>
      </c>
      <c r="E26" s="63"/>
      <c r="F26" s="87"/>
      <c r="G26" s="87"/>
      <c r="H26" s="63">
        <v>1</v>
      </c>
      <c r="I26" s="66" t="s">
        <v>71</v>
      </c>
    </row>
    <row r="27" spans="2:9" ht="15" x14ac:dyDescent="0.2">
      <c r="B27" s="61" t="s">
        <v>9</v>
      </c>
      <c r="C27" s="76">
        <v>1</v>
      </c>
      <c r="D27" s="62">
        <v>1</v>
      </c>
      <c r="E27" s="63"/>
      <c r="F27" s="63"/>
      <c r="G27" s="63"/>
      <c r="H27" s="64"/>
      <c r="I27" s="65"/>
    </row>
    <row r="28" spans="2:9" ht="15" x14ac:dyDescent="0.2">
      <c r="B28" s="61" t="s">
        <v>15</v>
      </c>
      <c r="C28" s="76">
        <v>0.249</v>
      </c>
      <c r="D28" s="62">
        <v>0.21</v>
      </c>
      <c r="E28" s="63">
        <v>0.06</v>
      </c>
      <c r="F28" s="54">
        <v>0.15</v>
      </c>
      <c r="G28" s="54">
        <v>0.27</v>
      </c>
      <c r="H28" s="63"/>
      <c r="I28" s="67"/>
    </row>
    <row r="29" spans="2:9" x14ac:dyDescent="0.2">
      <c r="B29" s="68"/>
      <c r="D29" s="110"/>
    </row>
    <row r="30" spans="2:9" x14ac:dyDescent="0.2">
      <c r="C30" s="68"/>
      <c r="D30" s="68"/>
      <c r="E30" s="68"/>
    </row>
    <row r="31" spans="2:9" ht="30" customHeight="1" x14ac:dyDescent="0.2">
      <c r="B31" s="93"/>
      <c r="C31" s="112" t="s">
        <v>81</v>
      </c>
      <c r="D31" s="94"/>
      <c r="E31" s="95"/>
      <c r="F31" s="95"/>
      <c r="G31" s="95"/>
      <c r="H31" s="95"/>
      <c r="I31" s="95"/>
    </row>
    <row r="32" spans="2:9" ht="45" x14ac:dyDescent="0.2">
      <c r="B32" s="43" t="s">
        <v>0</v>
      </c>
      <c r="C32" s="12" t="s">
        <v>103</v>
      </c>
      <c r="D32" s="28" t="s">
        <v>113</v>
      </c>
      <c r="E32" s="43" t="s">
        <v>53</v>
      </c>
      <c r="F32" s="44" t="s">
        <v>11</v>
      </c>
      <c r="G32" s="44"/>
      <c r="H32" s="45"/>
      <c r="I32" s="12" t="s">
        <v>97</v>
      </c>
    </row>
    <row r="33" spans="2:9" ht="15" x14ac:dyDescent="0.2">
      <c r="B33" s="49"/>
      <c r="C33" s="70"/>
      <c r="D33" s="70"/>
      <c r="E33" s="51"/>
      <c r="F33" s="51"/>
      <c r="G33" s="51"/>
      <c r="H33" s="81">
        <v>0.32</v>
      </c>
      <c r="I33" s="82" t="s">
        <v>57</v>
      </c>
    </row>
    <row r="34" spans="2:9" ht="14.45" customHeight="1" x14ac:dyDescent="0.2">
      <c r="B34" s="49"/>
      <c r="C34" s="70"/>
      <c r="D34" s="70"/>
      <c r="E34" s="51"/>
      <c r="F34" s="51"/>
      <c r="G34" s="51"/>
      <c r="H34" s="106">
        <v>0.12</v>
      </c>
      <c r="I34" s="82" t="s">
        <v>58</v>
      </c>
    </row>
    <row r="35" spans="2:9" ht="14.45" customHeight="1" x14ac:dyDescent="0.2">
      <c r="B35" s="49" t="s">
        <v>39</v>
      </c>
      <c r="C35" s="77">
        <v>0.38800000000000001</v>
      </c>
      <c r="D35" s="70">
        <v>0.39</v>
      </c>
      <c r="E35" s="54">
        <v>0.06</v>
      </c>
      <c r="F35" s="54">
        <f>+D35-E35</f>
        <v>0.33</v>
      </c>
      <c r="G35" s="54">
        <f>+D35+E35</f>
        <v>0.45</v>
      </c>
      <c r="H35" s="106">
        <v>0.08</v>
      </c>
      <c r="I35" s="82" t="s">
        <v>60</v>
      </c>
    </row>
    <row r="36" spans="2:9" ht="14.45" customHeight="1" x14ac:dyDescent="0.2">
      <c r="B36" s="120"/>
      <c r="C36" s="77"/>
      <c r="D36" s="70"/>
      <c r="E36" s="54"/>
      <c r="F36" s="51"/>
      <c r="G36" s="51"/>
      <c r="H36" s="106">
        <v>0.06</v>
      </c>
      <c r="I36" s="82" t="s">
        <v>59</v>
      </c>
    </row>
    <row r="37" spans="2:9" ht="14.45" customHeight="1" x14ac:dyDescent="0.2">
      <c r="B37" s="49"/>
      <c r="C37" s="70"/>
      <c r="D37" s="70"/>
      <c r="E37" s="54"/>
      <c r="F37" s="51"/>
      <c r="G37" s="51"/>
      <c r="H37" s="108">
        <v>0.38</v>
      </c>
      <c r="I37" s="83" t="s">
        <v>61</v>
      </c>
    </row>
    <row r="38" spans="2:9" ht="15" x14ac:dyDescent="0.2">
      <c r="B38" s="49"/>
      <c r="C38" s="70"/>
      <c r="D38" s="70"/>
      <c r="E38" s="54"/>
      <c r="F38" s="51"/>
      <c r="G38" s="51"/>
      <c r="H38" s="106">
        <v>0.02</v>
      </c>
      <c r="I38" s="82" t="s">
        <v>78</v>
      </c>
    </row>
    <row r="39" spans="2:9" ht="15" x14ac:dyDescent="0.2">
      <c r="B39" s="55"/>
      <c r="C39" s="71"/>
      <c r="D39" s="71"/>
      <c r="E39" s="63"/>
      <c r="F39" s="57"/>
      <c r="G39" s="57"/>
      <c r="H39" s="106">
        <v>0.02</v>
      </c>
      <c r="I39" s="82" t="s">
        <v>74</v>
      </c>
    </row>
    <row r="40" spans="2:9" ht="15" x14ac:dyDescent="0.2">
      <c r="B40" s="49"/>
      <c r="C40" s="70"/>
      <c r="D40" s="70"/>
      <c r="E40" s="54"/>
      <c r="F40" s="51"/>
      <c r="G40" s="51"/>
      <c r="H40" s="52">
        <v>0.2</v>
      </c>
      <c r="I40" s="53" t="s">
        <v>62</v>
      </c>
    </row>
    <row r="41" spans="2:9" ht="15" x14ac:dyDescent="0.2">
      <c r="B41" s="49" t="s">
        <v>63</v>
      </c>
      <c r="C41" s="77">
        <v>6.8000000000000005E-2</v>
      </c>
      <c r="D41" s="70">
        <v>0.05</v>
      </c>
      <c r="E41" s="54">
        <v>0.05</v>
      </c>
      <c r="F41" s="54">
        <f>+D41-E41</f>
        <v>0</v>
      </c>
      <c r="G41" s="54">
        <f>+D41+E41</f>
        <v>0.1</v>
      </c>
      <c r="H41" s="52">
        <v>0.25</v>
      </c>
      <c r="I41" s="53" t="s">
        <v>64</v>
      </c>
    </row>
    <row r="42" spans="2:9" ht="15" x14ac:dyDescent="0.25">
      <c r="B42" s="49" t="s">
        <v>65</v>
      </c>
      <c r="C42" s="70"/>
      <c r="D42" s="70"/>
      <c r="E42" s="54"/>
      <c r="F42" s="60"/>
      <c r="G42" s="60"/>
      <c r="H42" s="52">
        <v>0.35</v>
      </c>
      <c r="I42" s="53" t="s">
        <v>66</v>
      </c>
    </row>
    <row r="43" spans="2:9" ht="15" x14ac:dyDescent="0.2">
      <c r="B43" s="55"/>
      <c r="C43" s="71"/>
      <c r="D43" s="71"/>
      <c r="E43" s="63"/>
      <c r="F43" s="57"/>
      <c r="G43" s="57"/>
      <c r="H43" s="84">
        <v>0.2</v>
      </c>
      <c r="I43" s="85" t="s">
        <v>67</v>
      </c>
    </row>
    <row r="44" spans="2:9" ht="21.6" customHeight="1" x14ac:dyDescent="0.2">
      <c r="B44" s="49" t="s">
        <v>5</v>
      </c>
      <c r="C44" s="74">
        <v>0.28199999999999997</v>
      </c>
      <c r="D44" s="50">
        <v>0.28000000000000003</v>
      </c>
      <c r="E44" s="54">
        <v>0.06</v>
      </c>
      <c r="F44" s="54">
        <v>0.22000000000000003</v>
      </c>
      <c r="G44" s="54">
        <v>0.34</v>
      </c>
      <c r="H44" s="58"/>
      <c r="I44" s="53"/>
    </row>
    <row r="45" spans="2:9" ht="18.600000000000001" customHeight="1" x14ac:dyDescent="0.2">
      <c r="B45" s="46"/>
      <c r="C45" s="69"/>
      <c r="D45" s="69"/>
      <c r="E45" s="72"/>
      <c r="F45" s="48"/>
      <c r="G45" s="48"/>
      <c r="H45" s="81">
        <v>0.126</v>
      </c>
      <c r="I45" s="82" t="s">
        <v>75</v>
      </c>
    </row>
    <row r="46" spans="2:9" ht="15" x14ac:dyDescent="0.2">
      <c r="B46" s="49"/>
      <c r="C46" s="70"/>
      <c r="D46" s="70"/>
      <c r="E46" s="54"/>
      <c r="F46" s="51"/>
      <c r="G46" s="51"/>
      <c r="H46" s="81">
        <v>7.1999999999999995E-2</v>
      </c>
      <c r="I46" s="107" t="s">
        <v>107</v>
      </c>
    </row>
    <row r="47" spans="2:9" ht="15" x14ac:dyDescent="0.2">
      <c r="B47" s="49"/>
      <c r="C47" s="70"/>
      <c r="D47" s="70"/>
      <c r="E47" s="54"/>
      <c r="F47" s="51"/>
      <c r="G47" s="51"/>
      <c r="H47" s="81">
        <v>4.4999999999999998E-2</v>
      </c>
      <c r="I47" s="107" t="s">
        <v>108</v>
      </c>
    </row>
    <row r="48" spans="2:9" ht="15" x14ac:dyDescent="0.2">
      <c r="B48" s="49" t="s">
        <v>95</v>
      </c>
      <c r="C48" s="70">
        <v>0.23799999999999999</v>
      </c>
      <c r="D48" s="70">
        <v>0.25</v>
      </c>
      <c r="E48" s="54">
        <v>0.06</v>
      </c>
      <c r="F48" s="54">
        <f>+D48-E48</f>
        <v>0.19</v>
      </c>
      <c r="G48" s="54">
        <f>+D48+E48</f>
        <v>0.31</v>
      </c>
      <c r="H48" s="81">
        <v>1.7999999999999999E-2</v>
      </c>
      <c r="I48" s="86" t="s">
        <v>109</v>
      </c>
    </row>
    <row r="49" spans="2:9" ht="15" x14ac:dyDescent="0.2">
      <c r="B49" s="49"/>
      <c r="C49" s="77"/>
      <c r="D49" s="70"/>
      <c r="E49" s="54"/>
      <c r="F49" s="54"/>
      <c r="G49" s="54"/>
      <c r="H49" s="81">
        <v>3.9E-2</v>
      </c>
      <c r="I49" s="86" t="s">
        <v>77</v>
      </c>
    </row>
    <row r="50" spans="2:9" ht="15" x14ac:dyDescent="0.2">
      <c r="B50" s="49"/>
      <c r="C50" s="70"/>
      <c r="D50" s="70"/>
      <c r="E50" s="51"/>
      <c r="F50" s="51"/>
      <c r="G50" s="51"/>
      <c r="H50" s="81">
        <v>0.32</v>
      </c>
      <c r="I50" s="86" t="s">
        <v>68</v>
      </c>
    </row>
    <row r="51" spans="2:9" ht="15" x14ac:dyDescent="0.2">
      <c r="B51" s="49"/>
      <c r="C51" s="70"/>
      <c r="D51" s="70"/>
      <c r="E51" s="51"/>
      <c r="F51" s="51"/>
      <c r="G51" s="51"/>
      <c r="H51" s="81">
        <v>0.25</v>
      </c>
      <c r="I51" s="86" t="s">
        <v>69</v>
      </c>
    </row>
    <row r="52" spans="2:9" ht="15" x14ac:dyDescent="0.2">
      <c r="B52" s="49"/>
      <c r="C52" s="70"/>
      <c r="D52" s="70"/>
      <c r="E52" s="51"/>
      <c r="F52" s="51"/>
      <c r="G52" s="51"/>
      <c r="H52" s="81">
        <v>0.1</v>
      </c>
      <c r="I52" s="86" t="s">
        <v>70</v>
      </c>
    </row>
    <row r="53" spans="2:9" ht="15" x14ac:dyDescent="0.2">
      <c r="B53" s="55"/>
      <c r="C53" s="71"/>
      <c r="D53" s="71"/>
      <c r="E53" s="57"/>
      <c r="F53" s="57"/>
      <c r="G53" s="57"/>
      <c r="H53" s="108">
        <v>0.03</v>
      </c>
      <c r="I53" s="109" t="s">
        <v>76</v>
      </c>
    </row>
    <row r="54" spans="2:9" ht="15" x14ac:dyDescent="0.2">
      <c r="B54" s="55" t="s">
        <v>30</v>
      </c>
      <c r="C54" s="76">
        <v>0</v>
      </c>
      <c r="D54" s="62">
        <v>0</v>
      </c>
      <c r="E54" s="63">
        <v>0.05</v>
      </c>
      <c r="F54" s="87">
        <v>0</v>
      </c>
      <c r="G54" s="87">
        <v>0.05</v>
      </c>
      <c r="H54" s="81"/>
      <c r="I54" s="86"/>
    </row>
    <row r="55" spans="2:9" ht="15" x14ac:dyDescent="0.2">
      <c r="B55" s="61" t="s">
        <v>48</v>
      </c>
      <c r="C55" s="78">
        <v>2.4E-2</v>
      </c>
      <c r="D55" s="71">
        <v>0.03</v>
      </c>
      <c r="E55" s="63"/>
      <c r="F55" s="87"/>
      <c r="G55" s="87"/>
      <c r="H55" s="63">
        <v>1</v>
      </c>
      <c r="I55" s="66" t="s">
        <v>71</v>
      </c>
    </row>
    <row r="56" spans="2:9" ht="15" x14ac:dyDescent="0.2">
      <c r="B56" s="61" t="s">
        <v>9</v>
      </c>
      <c r="C56" s="76">
        <v>1</v>
      </c>
      <c r="D56" s="62">
        <v>1</v>
      </c>
      <c r="E56" s="63"/>
      <c r="F56" s="63"/>
      <c r="G56" s="63"/>
      <c r="H56" s="64"/>
      <c r="I56" s="65"/>
    </row>
    <row r="57" spans="2:9" ht="15" x14ac:dyDescent="0.2">
      <c r="B57" s="61" t="s">
        <v>15</v>
      </c>
      <c r="C57" s="78">
        <v>0.24</v>
      </c>
      <c r="D57" s="71">
        <v>0.21</v>
      </c>
      <c r="E57" s="54">
        <v>0.06</v>
      </c>
      <c r="F57" s="54">
        <v>0.15</v>
      </c>
      <c r="G57" s="54">
        <v>0.27</v>
      </c>
      <c r="H57" s="63"/>
      <c r="I57" s="67"/>
    </row>
    <row r="58" spans="2:9" x14ac:dyDescent="0.2">
      <c r="D58" s="110"/>
    </row>
    <row r="59" spans="2:9" x14ac:dyDescent="0.2">
      <c r="D59" s="110"/>
    </row>
    <row r="60" spans="2:9" ht="30" customHeight="1" x14ac:dyDescent="0.2">
      <c r="B60" s="93"/>
      <c r="C60" s="112" t="s">
        <v>82</v>
      </c>
      <c r="D60" s="94"/>
      <c r="E60" s="95"/>
      <c r="F60" s="95"/>
      <c r="G60" s="95"/>
      <c r="H60" s="95"/>
      <c r="I60" s="95"/>
    </row>
    <row r="61" spans="2:9" ht="45.75" customHeight="1" x14ac:dyDescent="0.2">
      <c r="B61" s="43" t="s">
        <v>0</v>
      </c>
      <c r="C61" s="12" t="s">
        <v>103</v>
      </c>
      <c r="D61" s="28" t="s">
        <v>104</v>
      </c>
      <c r="E61" s="43" t="s">
        <v>53</v>
      </c>
      <c r="F61" s="44" t="s">
        <v>11</v>
      </c>
      <c r="G61" s="44"/>
      <c r="H61" s="45"/>
      <c r="I61" s="12" t="s">
        <v>97</v>
      </c>
    </row>
    <row r="62" spans="2:9" ht="15" x14ac:dyDescent="0.2">
      <c r="B62" s="49"/>
      <c r="C62" s="50"/>
      <c r="D62" s="50"/>
      <c r="E62" s="51"/>
      <c r="F62" s="51"/>
      <c r="G62" s="51"/>
      <c r="H62" s="81">
        <v>0.32</v>
      </c>
      <c r="I62" s="82" t="s">
        <v>57</v>
      </c>
    </row>
    <row r="63" spans="2:9" ht="15" x14ac:dyDescent="0.2">
      <c r="B63" s="49"/>
      <c r="C63" s="50"/>
      <c r="D63" s="50"/>
      <c r="E63" s="54"/>
      <c r="F63" s="54"/>
      <c r="G63" s="54"/>
      <c r="H63" s="106">
        <v>0.12</v>
      </c>
      <c r="I63" s="82" t="s">
        <v>58</v>
      </c>
    </row>
    <row r="64" spans="2:9" ht="30" x14ac:dyDescent="0.2">
      <c r="B64" s="49" t="s">
        <v>39</v>
      </c>
      <c r="C64" s="50">
        <v>0.24399999999999999</v>
      </c>
      <c r="D64" s="50">
        <v>0.24</v>
      </c>
      <c r="E64" s="54">
        <v>0.06</v>
      </c>
      <c r="F64" s="54">
        <v>0.18</v>
      </c>
      <c r="G64" s="54">
        <v>0.3</v>
      </c>
      <c r="H64" s="106">
        <v>0.08</v>
      </c>
      <c r="I64" s="82" t="s">
        <v>60</v>
      </c>
    </row>
    <row r="65" spans="2:9" ht="15" x14ac:dyDescent="0.2">
      <c r="B65" s="120"/>
      <c r="C65" s="74"/>
      <c r="D65" s="50"/>
      <c r="E65" s="54"/>
      <c r="F65" s="51"/>
      <c r="G65" s="51"/>
      <c r="H65" s="106">
        <v>0.06</v>
      </c>
      <c r="I65" s="82" t="s">
        <v>59</v>
      </c>
    </row>
    <row r="66" spans="2:9" ht="15" x14ac:dyDescent="0.2">
      <c r="B66" s="49"/>
      <c r="C66" s="50"/>
      <c r="D66" s="50"/>
      <c r="E66" s="54"/>
      <c r="F66" s="51"/>
      <c r="G66" s="51"/>
      <c r="H66" s="108">
        <v>0.38</v>
      </c>
      <c r="I66" s="83" t="s">
        <v>61</v>
      </c>
    </row>
    <row r="67" spans="2:9" ht="15" x14ac:dyDescent="0.2">
      <c r="B67" s="49"/>
      <c r="C67" s="50"/>
      <c r="D67" s="50"/>
      <c r="E67" s="54"/>
      <c r="F67" s="51"/>
      <c r="G67" s="51"/>
      <c r="H67" s="106">
        <v>0.02</v>
      </c>
      <c r="I67" s="82" t="s">
        <v>78</v>
      </c>
    </row>
    <row r="68" spans="2:9" ht="15" x14ac:dyDescent="0.2">
      <c r="B68" s="55"/>
      <c r="C68" s="56"/>
      <c r="D68" s="56"/>
      <c r="E68" s="63"/>
      <c r="F68" s="57"/>
      <c r="G68" s="57"/>
      <c r="H68" s="106">
        <v>0.02</v>
      </c>
      <c r="I68" s="82" t="s">
        <v>74</v>
      </c>
    </row>
    <row r="69" spans="2:9" ht="15" x14ac:dyDescent="0.2">
      <c r="B69" s="49"/>
      <c r="C69" s="50"/>
      <c r="D69" s="50"/>
      <c r="E69" s="54"/>
      <c r="F69" s="51"/>
      <c r="G69" s="51"/>
      <c r="H69" s="52">
        <v>0.2</v>
      </c>
      <c r="I69" s="53" t="s">
        <v>62</v>
      </c>
    </row>
    <row r="70" spans="2:9" ht="15" x14ac:dyDescent="0.2">
      <c r="B70" s="49" t="s">
        <v>63</v>
      </c>
      <c r="C70" s="74">
        <v>0.153</v>
      </c>
      <c r="D70" s="50">
        <v>0.14000000000000001</v>
      </c>
      <c r="E70" s="54">
        <v>0.05</v>
      </c>
      <c r="F70" s="54">
        <v>9.0000000000000011E-2</v>
      </c>
      <c r="G70" s="54">
        <v>0.19</v>
      </c>
      <c r="H70" s="52">
        <v>0.25</v>
      </c>
      <c r="I70" s="53" t="s">
        <v>64</v>
      </c>
    </row>
    <row r="71" spans="2:9" ht="15" x14ac:dyDescent="0.25">
      <c r="B71" s="49" t="s">
        <v>65</v>
      </c>
      <c r="C71" s="50"/>
      <c r="D71" s="50"/>
      <c r="E71" s="54"/>
      <c r="F71" s="60"/>
      <c r="G71" s="60"/>
      <c r="H71" s="52">
        <v>0.35</v>
      </c>
      <c r="I71" s="53" t="s">
        <v>66</v>
      </c>
    </row>
    <row r="72" spans="2:9" ht="15" x14ac:dyDescent="0.2">
      <c r="B72" s="55"/>
      <c r="C72" s="56"/>
      <c r="D72" s="56"/>
      <c r="E72" s="63"/>
      <c r="F72" s="57"/>
      <c r="G72" s="57"/>
      <c r="H72" s="84">
        <v>0.2</v>
      </c>
      <c r="I72" s="85" t="s">
        <v>67</v>
      </c>
    </row>
    <row r="73" spans="2:9" ht="21.6" customHeight="1" x14ac:dyDescent="0.2">
      <c r="B73" s="49" t="s">
        <v>5</v>
      </c>
      <c r="C73" s="74">
        <v>0.28199999999999997</v>
      </c>
      <c r="D73" s="50">
        <v>0.28000000000000003</v>
      </c>
      <c r="E73" s="54">
        <v>0.05</v>
      </c>
      <c r="F73" s="54">
        <v>0.23000000000000004</v>
      </c>
      <c r="G73" s="54">
        <v>0.33</v>
      </c>
      <c r="H73" s="58"/>
      <c r="I73" s="53"/>
    </row>
    <row r="74" spans="2:9" ht="15" x14ac:dyDescent="0.2">
      <c r="B74" s="46"/>
      <c r="C74" s="47"/>
      <c r="D74" s="47"/>
      <c r="E74" s="72"/>
      <c r="F74" s="48"/>
      <c r="G74" s="48"/>
      <c r="H74" s="81">
        <v>0.126</v>
      </c>
      <c r="I74" s="82" t="s">
        <v>75</v>
      </c>
    </row>
    <row r="75" spans="2:9" ht="15" x14ac:dyDescent="0.2">
      <c r="B75" s="49"/>
      <c r="C75" s="50"/>
      <c r="D75" s="50"/>
      <c r="E75" s="54"/>
      <c r="F75" s="51"/>
      <c r="G75" s="51"/>
      <c r="H75" s="81">
        <v>7.1999999999999995E-2</v>
      </c>
      <c r="I75" s="107" t="s">
        <v>107</v>
      </c>
    </row>
    <row r="76" spans="2:9" ht="15" x14ac:dyDescent="0.2">
      <c r="B76" s="49"/>
      <c r="C76" s="50"/>
      <c r="D76" s="50"/>
      <c r="E76" s="54"/>
      <c r="F76" s="51"/>
      <c r="G76" s="51"/>
      <c r="H76" s="81">
        <v>4.4999999999999998E-2</v>
      </c>
      <c r="I76" s="107" t="s">
        <v>108</v>
      </c>
    </row>
    <row r="77" spans="2:9" ht="15" x14ac:dyDescent="0.2">
      <c r="B77" s="49" t="s">
        <v>95</v>
      </c>
      <c r="C77" s="74">
        <v>0.28100000000000003</v>
      </c>
      <c r="D77" s="50">
        <v>0.3</v>
      </c>
      <c r="E77" s="54">
        <v>0.06</v>
      </c>
      <c r="F77" s="54">
        <v>0.24</v>
      </c>
      <c r="G77" s="54">
        <v>0.36</v>
      </c>
      <c r="H77" s="81">
        <v>1.7999999999999999E-2</v>
      </c>
      <c r="I77" s="86" t="s">
        <v>109</v>
      </c>
    </row>
    <row r="78" spans="2:9" ht="15" x14ac:dyDescent="0.2">
      <c r="B78" s="49"/>
      <c r="C78" s="74"/>
      <c r="D78" s="50"/>
      <c r="E78" s="54"/>
      <c r="F78" s="54"/>
      <c r="G78" s="54"/>
      <c r="H78" s="81">
        <v>3.9E-2</v>
      </c>
      <c r="I78" s="86" t="s">
        <v>77</v>
      </c>
    </row>
    <row r="79" spans="2:9" ht="15" x14ac:dyDescent="0.2">
      <c r="B79" s="49"/>
      <c r="C79" s="50"/>
      <c r="D79" s="50"/>
      <c r="E79" s="51"/>
      <c r="F79" s="51"/>
      <c r="G79" s="51"/>
      <c r="H79" s="81">
        <v>0.32</v>
      </c>
      <c r="I79" s="86" t="s">
        <v>68</v>
      </c>
    </row>
    <row r="80" spans="2:9" ht="15" x14ac:dyDescent="0.2">
      <c r="B80" s="49"/>
      <c r="C80" s="50"/>
      <c r="D80" s="50"/>
      <c r="E80" s="51"/>
      <c r="F80" s="51"/>
      <c r="G80" s="51"/>
      <c r="H80" s="81">
        <v>0.25</v>
      </c>
      <c r="I80" s="86" t="s">
        <v>69</v>
      </c>
    </row>
    <row r="81" spans="2:9" ht="15" x14ac:dyDescent="0.2">
      <c r="B81" s="49"/>
      <c r="C81" s="50"/>
      <c r="D81" s="50"/>
      <c r="E81" s="51"/>
      <c r="F81" s="51"/>
      <c r="G81" s="51"/>
      <c r="H81" s="81">
        <v>0.1</v>
      </c>
      <c r="I81" s="86" t="s">
        <v>70</v>
      </c>
    </row>
    <row r="82" spans="2:9" ht="15" x14ac:dyDescent="0.2">
      <c r="B82" s="55"/>
      <c r="C82" s="56"/>
      <c r="D82" s="56"/>
      <c r="E82" s="57"/>
      <c r="F82" s="57"/>
      <c r="G82" s="57"/>
      <c r="H82" s="108">
        <v>0.03</v>
      </c>
      <c r="I82" s="109" t="s">
        <v>76</v>
      </c>
    </row>
    <row r="83" spans="2:9" ht="15" x14ac:dyDescent="0.2">
      <c r="B83" s="55" t="s">
        <v>30</v>
      </c>
      <c r="C83" s="88">
        <v>0</v>
      </c>
      <c r="D83" s="56">
        <v>0</v>
      </c>
      <c r="E83" s="63">
        <v>0.05</v>
      </c>
      <c r="F83" s="87">
        <v>0</v>
      </c>
      <c r="G83" s="87">
        <v>0.05</v>
      </c>
      <c r="H83" s="81"/>
      <c r="I83" s="86"/>
    </row>
    <row r="84" spans="2:9" ht="15" x14ac:dyDescent="0.2">
      <c r="B84" s="61" t="s">
        <v>48</v>
      </c>
      <c r="C84" s="76">
        <v>0.04</v>
      </c>
      <c r="D84" s="62">
        <v>0.04</v>
      </c>
      <c r="E84" s="63"/>
      <c r="F84" s="87"/>
      <c r="G84" s="87"/>
      <c r="H84" s="63">
        <v>1</v>
      </c>
      <c r="I84" s="66" t="s">
        <v>71</v>
      </c>
    </row>
    <row r="85" spans="2:9" ht="15" x14ac:dyDescent="0.2">
      <c r="B85" s="61" t="s">
        <v>9</v>
      </c>
      <c r="C85" s="76">
        <v>1</v>
      </c>
      <c r="D85" s="62">
        <v>1</v>
      </c>
      <c r="E85" s="63"/>
      <c r="F85" s="63"/>
      <c r="G85" s="63"/>
      <c r="H85" s="64"/>
      <c r="I85" s="65"/>
    </row>
    <row r="86" spans="2:9" ht="15" x14ac:dyDescent="0.2">
      <c r="B86" s="61" t="s">
        <v>15</v>
      </c>
      <c r="C86" s="76">
        <v>0.17299999999999999</v>
      </c>
      <c r="D86" s="62">
        <v>0.16</v>
      </c>
      <c r="E86" s="63">
        <v>0.06</v>
      </c>
      <c r="F86" s="54">
        <v>0.1</v>
      </c>
      <c r="G86" s="54">
        <v>0.22</v>
      </c>
      <c r="H86" s="63"/>
      <c r="I86" s="67"/>
    </row>
    <row r="88" spans="2:9" x14ac:dyDescent="0.2">
      <c r="B88" s="27" t="s">
        <v>49</v>
      </c>
    </row>
    <row r="89" spans="2:9" ht="13.9" customHeight="1" thickBot="1" x14ac:dyDescent="0.25">
      <c r="B89" s="27" t="s">
        <v>96</v>
      </c>
      <c r="C89" s="73"/>
      <c r="D89" s="73"/>
      <c r="E89" s="73"/>
      <c r="F89" s="73"/>
      <c r="G89" s="73"/>
    </row>
    <row r="90" spans="2:9" x14ac:dyDescent="0.2">
      <c r="B90" s="125" t="s">
        <v>111</v>
      </c>
      <c r="C90" s="126"/>
      <c r="D90" s="126"/>
      <c r="E90" s="126"/>
      <c r="F90" s="127"/>
      <c r="G90" s="73"/>
    </row>
    <row r="91" spans="2:9" x14ac:dyDescent="0.2">
      <c r="B91" s="128"/>
      <c r="C91"/>
      <c r="D91"/>
      <c r="E91"/>
      <c r="F91" s="129"/>
      <c r="G91" s="73"/>
    </row>
    <row r="92" spans="2:9" x14ac:dyDescent="0.2">
      <c r="B92" s="128" t="s">
        <v>117</v>
      </c>
      <c r="C92"/>
      <c r="D92"/>
      <c r="E92"/>
      <c r="F92" s="129"/>
    </row>
    <row r="93" spans="2:9" x14ac:dyDescent="0.2">
      <c r="B93" s="128"/>
      <c r="C93"/>
      <c r="D93"/>
      <c r="E93"/>
      <c r="F93" s="129"/>
    </row>
    <row r="94" spans="2:9" x14ac:dyDescent="0.2">
      <c r="B94" s="128" t="s">
        <v>114</v>
      </c>
      <c r="C94"/>
      <c r="D94"/>
      <c r="E94"/>
      <c r="F94" s="129"/>
    </row>
    <row r="95" spans="2:9" x14ac:dyDescent="0.2">
      <c r="B95" s="133"/>
      <c r="C95"/>
      <c r="D95"/>
      <c r="E95"/>
      <c r="F95" s="129"/>
    </row>
    <row r="96" spans="2:9" ht="15" thickBot="1" x14ac:dyDescent="0.25">
      <c r="B96" s="130" t="s">
        <v>118</v>
      </c>
      <c r="C96" s="131"/>
      <c r="D96" s="131"/>
      <c r="E96" s="131"/>
      <c r="F96" s="132"/>
    </row>
    <row r="97" spans="2:6" x14ac:dyDescent="0.2">
      <c r="B97" s="125" t="s">
        <v>115</v>
      </c>
      <c r="C97" s="126"/>
      <c r="D97" s="126"/>
      <c r="E97" s="126"/>
      <c r="F97" s="127"/>
    </row>
    <row r="98" spans="2:6" x14ac:dyDescent="0.2">
      <c r="B98" s="128"/>
      <c r="C98"/>
      <c r="D98"/>
      <c r="E98"/>
      <c r="F98" s="129"/>
    </row>
    <row r="99" spans="2:6" x14ac:dyDescent="0.2">
      <c r="B99" s="128" t="s">
        <v>119</v>
      </c>
      <c r="C99"/>
      <c r="D99"/>
      <c r="E99"/>
      <c r="F99" s="129"/>
    </row>
    <row r="100" spans="2:6" x14ac:dyDescent="0.2">
      <c r="B100" s="128"/>
      <c r="C100"/>
      <c r="D100"/>
      <c r="E100"/>
      <c r="F100" s="129"/>
    </row>
    <row r="101" spans="2:6" x14ac:dyDescent="0.2">
      <c r="B101" s="128" t="s">
        <v>116</v>
      </c>
      <c r="C101"/>
      <c r="D101"/>
      <c r="E101"/>
      <c r="F101" s="129"/>
    </row>
    <row r="102" spans="2:6" ht="15" thickBot="1" x14ac:dyDescent="0.25">
      <c r="B102" s="130"/>
      <c r="C102" s="131"/>
      <c r="D102" s="131"/>
      <c r="E102" s="131"/>
      <c r="F102" s="132"/>
    </row>
  </sheetData>
  <pageMargins left="0.7" right="0.7" top="0.75" bottom="0.51" header="0.3" footer="0.3"/>
  <pageSetup paperSize="9" scale="70" fitToHeight="0" orientation="landscape" r:id="rId1"/>
  <rowBreaks count="2" manualBreakCount="2">
    <brk id="30" max="16383" man="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9"/>
  <dimension ref="B1:L31"/>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3.75" customWidth="1"/>
    <col min="8" max="8" width="33.75" customWidth="1"/>
    <col min="10" max="10" width="35.625" hidden="1" customWidth="1"/>
    <col min="11" max="11" width="38" hidden="1" customWidth="1"/>
    <col min="12" max="12" width="0" hidden="1" customWidth="1"/>
  </cols>
  <sheetData>
    <row r="1" spans="2:12" ht="30" customHeight="1" x14ac:dyDescent="0.2">
      <c r="D1" s="99" t="s">
        <v>105</v>
      </c>
      <c r="E1" s="92"/>
      <c r="F1" s="92"/>
      <c r="G1" s="92"/>
      <c r="H1" s="92"/>
    </row>
    <row r="2" spans="2:12" ht="30" customHeight="1" thickBot="1" x14ac:dyDescent="0.25">
      <c r="B2" s="93"/>
      <c r="C2" s="97"/>
      <c r="D2" s="118" t="s">
        <v>83</v>
      </c>
      <c r="E2" s="94"/>
      <c r="F2" s="95"/>
      <c r="G2" s="95"/>
      <c r="H2" s="96"/>
    </row>
    <row r="3" spans="2:12" ht="49.9" customHeight="1" thickTop="1" thickBot="1" x14ac:dyDescent="0.25">
      <c r="B3" s="12" t="s">
        <v>0</v>
      </c>
      <c r="C3" s="12" t="s">
        <v>103</v>
      </c>
      <c r="D3" s="28" t="s">
        <v>104</v>
      </c>
      <c r="E3" s="12" t="s">
        <v>53</v>
      </c>
      <c r="F3" s="98" t="s">
        <v>11</v>
      </c>
      <c r="G3" s="98"/>
      <c r="H3" s="12" t="s">
        <v>97</v>
      </c>
      <c r="J3" s="19" t="s">
        <v>42</v>
      </c>
      <c r="K3" s="18" t="s">
        <v>43</v>
      </c>
    </row>
    <row r="4" spans="2:12"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2" ht="27.6" customHeight="1" x14ac:dyDescent="0.25">
      <c r="B5" s="29" t="s">
        <v>50</v>
      </c>
      <c r="C5" s="31">
        <v>9.2999999999999999E-2</v>
      </c>
      <c r="D5" s="32">
        <v>0.13</v>
      </c>
      <c r="E5" s="32">
        <v>0.05</v>
      </c>
      <c r="F5" s="32">
        <v>0.08</v>
      </c>
      <c r="G5" s="32">
        <v>0.18</v>
      </c>
      <c r="H5" s="33" t="s">
        <v>4</v>
      </c>
      <c r="I5" s="38"/>
      <c r="J5" s="15" t="s">
        <v>27</v>
      </c>
      <c r="K5" s="10" t="s">
        <v>33</v>
      </c>
      <c r="L5" s="21" vm="1">
        <v>0.29901317818327416</v>
      </c>
    </row>
    <row r="6" spans="2:12" ht="18.600000000000001" customHeight="1" x14ac:dyDescent="0.25">
      <c r="B6" s="29" t="s">
        <v>5</v>
      </c>
      <c r="C6" s="31">
        <v>0.39300000000000002</v>
      </c>
      <c r="D6" s="32">
        <v>0.37</v>
      </c>
      <c r="E6" s="32">
        <v>0.05</v>
      </c>
      <c r="F6" s="32">
        <v>0.32</v>
      </c>
      <c r="G6" s="32">
        <v>0.42</v>
      </c>
      <c r="H6" s="33"/>
      <c r="I6" s="38"/>
      <c r="J6" s="14" t="s">
        <v>28</v>
      </c>
      <c r="K6" s="11" t="s">
        <v>34</v>
      </c>
      <c r="L6" s="21" vm="2">
        <v>2.9700000000000001E-2</v>
      </c>
    </row>
    <row r="7" spans="2:12" ht="57.75" customHeight="1" x14ac:dyDescent="0.25">
      <c r="B7" s="29" t="s">
        <v>95</v>
      </c>
      <c r="C7" s="31">
        <v>0.253</v>
      </c>
      <c r="D7" s="32">
        <v>0.27</v>
      </c>
      <c r="E7" s="32">
        <v>0.06</v>
      </c>
      <c r="F7" s="32">
        <v>0.21000000000000002</v>
      </c>
      <c r="G7" s="32">
        <v>0.33</v>
      </c>
      <c r="H7" s="33" t="s">
        <v>98</v>
      </c>
      <c r="I7" s="38"/>
      <c r="J7" s="15" t="s">
        <v>29</v>
      </c>
      <c r="K7" s="11" t="s">
        <v>24</v>
      </c>
      <c r="L7" s="20">
        <v>0.27989999999999998</v>
      </c>
    </row>
    <row r="8" spans="2:12" ht="18.600000000000001" customHeight="1" x14ac:dyDescent="0.25">
      <c r="B8" s="29" t="s">
        <v>8</v>
      </c>
      <c r="C8" s="31">
        <v>1.7000000000000001E-2</v>
      </c>
      <c r="D8" s="32">
        <v>0.02</v>
      </c>
      <c r="E8" s="32">
        <v>0.05</v>
      </c>
      <c r="F8" s="32">
        <v>0</v>
      </c>
      <c r="G8" s="32">
        <v>7.0000000000000007E-2</v>
      </c>
      <c r="H8" s="33"/>
      <c r="I8" s="38"/>
      <c r="J8" s="14" t="s">
        <v>30</v>
      </c>
      <c r="K8" s="11" t="s">
        <v>35</v>
      </c>
      <c r="L8" s="21" vm="3">
        <v>2.7699999999999999E-2</v>
      </c>
    </row>
    <row r="9" spans="2:12" ht="28.5" customHeight="1" x14ac:dyDescent="0.25">
      <c r="B9" s="29" t="s">
        <v>102</v>
      </c>
      <c r="C9" s="31">
        <v>6.8000000000000005E-2</v>
      </c>
      <c r="D9" s="32">
        <v>0.05</v>
      </c>
      <c r="E9" s="32">
        <v>0.05</v>
      </c>
      <c r="F9" s="32">
        <v>0</v>
      </c>
      <c r="G9" s="32">
        <v>0.1</v>
      </c>
      <c r="H9" s="33"/>
      <c r="I9" s="38"/>
      <c r="J9" s="14" t="s">
        <v>9</v>
      </c>
      <c r="K9" s="11" t="s">
        <v>36</v>
      </c>
      <c r="L9" s="21" vm="4">
        <v>3.3108440756634806E-2</v>
      </c>
    </row>
    <row r="10" spans="2:12" ht="18.600000000000001" customHeight="1" x14ac:dyDescent="0.2">
      <c r="B10" s="29" t="s">
        <v>48</v>
      </c>
      <c r="C10" s="31">
        <v>2.7E-2</v>
      </c>
      <c r="D10" s="32">
        <v>0.02</v>
      </c>
      <c r="E10" s="32"/>
      <c r="F10" s="32"/>
      <c r="G10" s="32"/>
      <c r="H10" s="33"/>
      <c r="I10" s="38"/>
      <c r="J10" s="16" t="s">
        <v>31</v>
      </c>
      <c r="K10" s="10" t="s">
        <v>37</v>
      </c>
      <c r="L10" s="20">
        <v>1.6676245194162623E-2</v>
      </c>
    </row>
    <row r="11" spans="2:12" ht="18.600000000000001" customHeight="1" x14ac:dyDescent="0.25">
      <c r="B11" s="29" t="s">
        <v>9</v>
      </c>
      <c r="C11" s="31">
        <v>1</v>
      </c>
      <c r="D11" s="32">
        <v>1</v>
      </c>
      <c r="E11" s="32"/>
      <c r="F11" s="32"/>
      <c r="G11" s="32"/>
      <c r="H11" s="33"/>
      <c r="I11" s="38"/>
      <c r="J11" s="17"/>
      <c r="K11" s="11" t="s">
        <v>38</v>
      </c>
      <c r="L11" s="22">
        <v>1</v>
      </c>
    </row>
    <row r="12" spans="2:12" ht="18.600000000000001" customHeight="1" x14ac:dyDescent="0.2">
      <c r="B12" s="29" t="s">
        <v>15</v>
      </c>
      <c r="C12" s="31">
        <v>0.161</v>
      </c>
      <c r="D12" s="32">
        <v>0.12</v>
      </c>
      <c r="E12" s="32">
        <v>0.06</v>
      </c>
      <c r="F12" s="32">
        <v>0.06</v>
      </c>
      <c r="G12" s="32">
        <v>0.18</v>
      </c>
      <c r="H12" s="33"/>
      <c r="J12" s="17"/>
      <c r="K12" s="11" t="s">
        <v>25</v>
      </c>
      <c r="L12" s="23" vm="5">
        <v>0.16758253594957509</v>
      </c>
    </row>
    <row r="14" spans="2:12" ht="14.25" customHeight="1" x14ac:dyDescent="0.2">
      <c r="B14" s="27" t="s">
        <v>49</v>
      </c>
      <c r="C14" s="27"/>
      <c r="D14" s="27"/>
      <c r="E14" s="27"/>
      <c r="F14" s="27"/>
      <c r="G14" s="27"/>
      <c r="H14" s="27"/>
    </row>
    <row r="15" spans="2:12" ht="15.75" customHeight="1" x14ac:dyDescent="0.2">
      <c r="B15" s="27" t="s">
        <v>96</v>
      </c>
    </row>
    <row r="16" spans="2:12" ht="28.5" customHeight="1" x14ac:dyDescent="0.2">
      <c r="B16" s="117"/>
      <c r="I16" s="90"/>
    </row>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גיליון10"/>
  <dimension ref="B1:M33"/>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4.125" customWidth="1"/>
    <col min="8" max="8" width="33.75" customWidth="1"/>
    <col min="10" max="10" width="35.625" hidden="1" customWidth="1"/>
    <col min="11" max="11" width="38" hidden="1" customWidth="1"/>
    <col min="12" max="12" width="0" hidden="1" customWidth="1"/>
  </cols>
  <sheetData>
    <row r="1" spans="2:13" ht="30" customHeight="1" x14ac:dyDescent="0.2">
      <c r="D1" s="99" t="s">
        <v>105</v>
      </c>
      <c r="E1" s="92"/>
      <c r="F1" s="92"/>
      <c r="G1" s="92"/>
      <c r="H1" s="92"/>
    </row>
    <row r="2" spans="2:13" ht="30" customHeight="1" thickBot="1" x14ac:dyDescent="0.25">
      <c r="B2" s="93"/>
      <c r="C2" s="97"/>
      <c r="D2" s="112" t="s">
        <v>84</v>
      </c>
      <c r="E2" s="94"/>
      <c r="F2" s="95"/>
      <c r="G2" s="95"/>
      <c r="H2" s="96"/>
    </row>
    <row r="3" spans="2:13" ht="49.9" customHeight="1" thickTop="1" thickBot="1" x14ac:dyDescent="0.25">
      <c r="B3" s="12" t="s">
        <v>0</v>
      </c>
      <c r="C3" s="12" t="s">
        <v>103</v>
      </c>
      <c r="D3" s="28" t="s">
        <v>104</v>
      </c>
      <c r="E3" s="12" t="s">
        <v>53</v>
      </c>
      <c r="F3" s="98" t="s">
        <v>11</v>
      </c>
      <c r="G3" s="98"/>
      <c r="H3" s="12" t="s">
        <v>97</v>
      </c>
      <c r="J3" s="19" t="s">
        <v>42</v>
      </c>
      <c r="K3" s="18" t="s">
        <v>43</v>
      </c>
    </row>
    <row r="4" spans="2:13"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3" ht="27.6" customHeight="1" x14ac:dyDescent="0.25">
      <c r="B5" s="29" t="s">
        <v>50</v>
      </c>
      <c r="C5" s="31">
        <v>0.13800000000000001</v>
      </c>
      <c r="D5" s="32">
        <v>0.17</v>
      </c>
      <c r="E5" s="32">
        <v>0.05</v>
      </c>
      <c r="F5" s="32">
        <v>0.12000000000000001</v>
      </c>
      <c r="G5" s="32">
        <v>0.22000000000000003</v>
      </c>
      <c r="H5" s="33" t="s">
        <v>4</v>
      </c>
      <c r="I5" s="38"/>
      <c r="J5" s="15" t="s">
        <v>27</v>
      </c>
      <c r="K5" s="10" t="s">
        <v>33</v>
      </c>
      <c r="L5" s="21" vm="1">
        <v>0.29901317818327416</v>
      </c>
    </row>
    <row r="6" spans="2:13" ht="18.600000000000001" customHeight="1" x14ac:dyDescent="0.25">
      <c r="B6" s="29" t="s">
        <v>5</v>
      </c>
      <c r="C6" s="31">
        <v>0.39700000000000002</v>
      </c>
      <c r="D6" s="32">
        <v>0.38</v>
      </c>
      <c r="E6" s="32">
        <v>0.05</v>
      </c>
      <c r="F6" s="32">
        <v>0.33</v>
      </c>
      <c r="G6" s="32">
        <v>0.43</v>
      </c>
      <c r="H6" s="33"/>
      <c r="I6" s="38"/>
      <c r="J6" s="14" t="s">
        <v>28</v>
      </c>
      <c r="K6" s="11" t="s">
        <v>34</v>
      </c>
      <c r="L6" s="21" vm="2">
        <v>2.9700000000000001E-2</v>
      </c>
      <c r="M6" s="79"/>
    </row>
    <row r="7" spans="2:13" ht="63" customHeight="1" x14ac:dyDescent="0.25">
      <c r="B7" s="29" t="s">
        <v>95</v>
      </c>
      <c r="C7" s="31">
        <v>0.27100000000000002</v>
      </c>
      <c r="D7" s="32">
        <v>0.27</v>
      </c>
      <c r="E7" s="32">
        <v>0.06</v>
      </c>
      <c r="F7" s="32">
        <v>0.21000000000000002</v>
      </c>
      <c r="G7" s="32">
        <v>0.33</v>
      </c>
      <c r="H7" s="33" t="s">
        <v>98</v>
      </c>
      <c r="I7" s="38"/>
      <c r="J7" s="15" t="s">
        <v>29</v>
      </c>
      <c r="K7" s="11" t="s">
        <v>24</v>
      </c>
      <c r="L7" s="20">
        <v>0.27989999999999998</v>
      </c>
    </row>
    <row r="8" spans="2:13" ht="18.600000000000001" customHeight="1" x14ac:dyDescent="0.25">
      <c r="B8" s="29" t="s">
        <v>8</v>
      </c>
      <c r="C8" s="31">
        <v>3.0000000000000001E-3</v>
      </c>
      <c r="D8" s="32">
        <v>0.01</v>
      </c>
      <c r="E8" s="32">
        <v>0.05</v>
      </c>
      <c r="F8" s="32">
        <v>0</v>
      </c>
      <c r="G8" s="32">
        <v>6.0000000000000005E-2</v>
      </c>
      <c r="H8" s="33"/>
      <c r="I8" s="38"/>
      <c r="J8" s="14" t="s">
        <v>30</v>
      </c>
      <c r="K8" s="11" t="s">
        <v>35</v>
      </c>
      <c r="L8" s="21" vm="3">
        <v>2.7699999999999999E-2</v>
      </c>
    </row>
    <row r="9" spans="2:13" ht="31.5" customHeight="1" x14ac:dyDescent="0.25">
      <c r="B9" s="29" t="s">
        <v>102</v>
      </c>
      <c r="C9" s="31">
        <v>8.9999999999999993E-3</v>
      </c>
      <c r="D9" s="32">
        <v>0.02</v>
      </c>
      <c r="E9" s="32">
        <v>0.05</v>
      </c>
      <c r="F9" s="32">
        <v>0</v>
      </c>
      <c r="G9" s="32">
        <v>7.0000000000000007E-2</v>
      </c>
      <c r="H9" s="33"/>
      <c r="I9" s="38"/>
      <c r="J9" s="14" t="s">
        <v>9</v>
      </c>
      <c r="K9" s="11" t="s">
        <v>36</v>
      </c>
      <c r="L9" s="21" vm="4">
        <v>3.3108440756634806E-2</v>
      </c>
    </row>
    <row r="10" spans="2:13" ht="18.600000000000001" customHeight="1" x14ac:dyDescent="0.2">
      <c r="B10" s="29" t="s">
        <v>48</v>
      </c>
      <c r="C10" s="31">
        <v>3.3000000000000002E-2</v>
      </c>
      <c r="D10" s="32">
        <v>0.01</v>
      </c>
      <c r="E10" s="32"/>
      <c r="F10" s="32"/>
      <c r="G10" s="32"/>
      <c r="H10" s="33"/>
      <c r="I10" s="38"/>
      <c r="J10" s="16" t="s">
        <v>31</v>
      </c>
      <c r="K10" s="10" t="s">
        <v>37</v>
      </c>
      <c r="L10" s="20">
        <v>1.6676245194162623E-2</v>
      </c>
    </row>
    <row r="11" spans="2:13" ht="18.600000000000001" customHeight="1" x14ac:dyDescent="0.25">
      <c r="B11" s="29" t="s">
        <v>9</v>
      </c>
      <c r="C11" s="31">
        <v>1</v>
      </c>
      <c r="D11" s="32">
        <v>1</v>
      </c>
      <c r="E11" s="32"/>
      <c r="F11" s="32"/>
      <c r="G11" s="32"/>
      <c r="H11" s="33"/>
      <c r="I11" s="38"/>
      <c r="J11" s="17"/>
      <c r="K11" s="11" t="s">
        <v>38</v>
      </c>
      <c r="L11" s="22">
        <v>1</v>
      </c>
    </row>
    <row r="12" spans="2:13" ht="18.600000000000001" customHeight="1" x14ac:dyDescent="0.2">
      <c r="B12" s="29" t="s">
        <v>15</v>
      </c>
      <c r="C12" s="31">
        <v>0.14399999999999999</v>
      </c>
      <c r="D12" s="30">
        <v>0.12</v>
      </c>
      <c r="E12" s="32">
        <v>0.06</v>
      </c>
      <c r="F12" s="32">
        <v>0.06</v>
      </c>
      <c r="G12" s="32">
        <v>0.18</v>
      </c>
      <c r="H12" s="33"/>
      <c r="J12" s="17"/>
      <c r="K12" s="11" t="s">
        <v>25</v>
      </c>
      <c r="L12" s="23" vm="5">
        <v>0.16758253594957509</v>
      </c>
    </row>
    <row r="13" spans="2:13" ht="15.75" customHeight="1" x14ac:dyDescent="0.2">
      <c r="B13" s="6"/>
      <c r="C13" s="4"/>
      <c r="D13" s="4"/>
      <c r="E13" s="4"/>
      <c r="F13" s="4"/>
      <c r="G13" s="4"/>
    </row>
    <row r="14" spans="2:13" x14ac:dyDescent="0.2">
      <c r="B14" s="27" t="s">
        <v>49</v>
      </c>
      <c r="C14" s="27"/>
      <c r="D14" s="27"/>
      <c r="E14" s="27"/>
      <c r="F14" s="27"/>
      <c r="G14" s="27"/>
      <c r="H14" s="27"/>
    </row>
    <row r="15" spans="2:13" ht="15.75" customHeight="1" x14ac:dyDescent="0.2">
      <c r="B15" s="27" t="s">
        <v>96</v>
      </c>
      <c r="C15" s="4"/>
      <c r="D15" s="4"/>
      <c r="E15" s="4"/>
      <c r="F15" s="4"/>
      <c r="G15" s="4"/>
    </row>
    <row r="16" spans="2:13" ht="29.25" customHeight="1" x14ac:dyDescent="0.2">
      <c r="B16" s="117"/>
      <c r="I16" s="90"/>
    </row>
    <row r="17" spans="2:8" hidden="1" x14ac:dyDescent="0.2"/>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row r="32" spans="2:8" hidden="1" x14ac:dyDescent="0.2"/>
    <row r="33" hidden="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15"/>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33.75" customWidth="1"/>
  </cols>
  <sheetData>
    <row r="1" spans="2:9" ht="30" customHeight="1" x14ac:dyDescent="0.2">
      <c r="D1" s="99" t="s">
        <v>105</v>
      </c>
      <c r="E1" s="92"/>
      <c r="F1" s="92"/>
      <c r="G1" s="92"/>
      <c r="H1" s="92"/>
    </row>
    <row r="2" spans="2:9" ht="30" customHeight="1" x14ac:dyDescent="0.2">
      <c r="B2" s="93"/>
      <c r="C2" s="97"/>
      <c r="D2" s="94" t="s">
        <v>90</v>
      </c>
      <c r="E2" s="94"/>
      <c r="F2" s="95"/>
      <c r="G2" s="95"/>
      <c r="H2" s="96"/>
    </row>
    <row r="3" spans="2:9" ht="49.9" customHeight="1" x14ac:dyDescent="0.2">
      <c r="B3" s="12" t="s">
        <v>0</v>
      </c>
      <c r="C3" s="12" t="s">
        <v>103</v>
      </c>
      <c r="D3" s="28" t="s">
        <v>104</v>
      </c>
      <c r="E3" s="12" t="s">
        <v>53</v>
      </c>
      <c r="F3" s="98" t="s">
        <v>11</v>
      </c>
      <c r="G3" s="98"/>
      <c r="H3" s="12" t="s">
        <v>97</v>
      </c>
    </row>
    <row r="4" spans="2:9" ht="27.6" customHeight="1" x14ac:dyDescent="0.2">
      <c r="B4" s="29" t="s">
        <v>39</v>
      </c>
      <c r="C4" s="31">
        <v>0.433</v>
      </c>
      <c r="D4" s="32">
        <v>0.42</v>
      </c>
      <c r="E4" s="32">
        <v>0.06</v>
      </c>
      <c r="F4" s="32">
        <f t="shared" ref="F4:F9" si="0">IF(D4-E4&gt;0,D4-E4,0)</f>
        <v>0.36</v>
      </c>
      <c r="G4" s="32">
        <f t="shared" ref="G4:G9" si="1">D4+E4</f>
        <v>0.48</v>
      </c>
      <c r="H4" s="33" t="s">
        <v>106</v>
      </c>
      <c r="I4" s="38"/>
    </row>
    <row r="5" spans="2:9" ht="27.6" customHeight="1" x14ac:dyDescent="0.2">
      <c r="B5" s="29" t="s">
        <v>50</v>
      </c>
      <c r="C5" s="31">
        <v>3.1E-2</v>
      </c>
      <c r="D5" s="32">
        <v>0.03</v>
      </c>
      <c r="E5" s="32">
        <v>0.05</v>
      </c>
      <c r="F5" s="32">
        <f t="shared" si="0"/>
        <v>0</v>
      </c>
      <c r="G5" s="32">
        <f t="shared" si="1"/>
        <v>0.08</v>
      </c>
      <c r="H5" s="33" t="s">
        <v>4</v>
      </c>
      <c r="I5" s="38"/>
    </row>
    <row r="6" spans="2:9" ht="18.600000000000001" customHeight="1" x14ac:dyDescent="0.2">
      <c r="B6" s="29" t="s">
        <v>5</v>
      </c>
      <c r="C6" s="31">
        <v>0.28000000000000003</v>
      </c>
      <c r="D6" s="32">
        <v>0.28000000000000003</v>
      </c>
      <c r="E6" s="32">
        <v>0.05</v>
      </c>
      <c r="F6" s="32">
        <f t="shared" si="0"/>
        <v>0.23000000000000004</v>
      </c>
      <c r="G6" s="32">
        <f t="shared" si="1"/>
        <v>0.33</v>
      </c>
      <c r="H6" s="33"/>
      <c r="I6" s="38"/>
    </row>
    <row r="7" spans="2:9" ht="41.45" customHeight="1" x14ac:dyDescent="0.2">
      <c r="B7" s="29" t="s">
        <v>95</v>
      </c>
      <c r="C7" s="31">
        <v>0.23200000000000001</v>
      </c>
      <c r="D7" s="32">
        <v>0.24</v>
      </c>
      <c r="E7" s="32">
        <v>0.06</v>
      </c>
      <c r="F7" s="32">
        <f t="shared" si="0"/>
        <v>0.18</v>
      </c>
      <c r="G7" s="32">
        <f t="shared" si="1"/>
        <v>0.3</v>
      </c>
      <c r="H7" s="33" t="s">
        <v>79</v>
      </c>
      <c r="I7" s="38"/>
    </row>
    <row r="8" spans="2:9" ht="18.600000000000001" customHeight="1" x14ac:dyDescent="0.2">
      <c r="B8" s="29" t="s">
        <v>8</v>
      </c>
      <c r="C8" s="31">
        <v>0</v>
      </c>
      <c r="D8" s="32">
        <v>0</v>
      </c>
      <c r="E8" s="32">
        <v>0.05</v>
      </c>
      <c r="F8" s="32">
        <f t="shared" si="0"/>
        <v>0</v>
      </c>
      <c r="G8" s="32">
        <f t="shared" si="1"/>
        <v>0.05</v>
      </c>
      <c r="H8" s="33"/>
      <c r="I8" s="38"/>
    </row>
    <row r="9" spans="2:9" ht="30" customHeight="1" x14ac:dyDescent="0.2">
      <c r="B9" s="29" t="s">
        <v>102</v>
      </c>
      <c r="C9" s="31">
        <v>0</v>
      </c>
      <c r="D9" s="32">
        <v>0</v>
      </c>
      <c r="E9" s="32">
        <v>0.05</v>
      </c>
      <c r="F9" s="32">
        <f t="shared" si="0"/>
        <v>0</v>
      </c>
      <c r="G9" s="32">
        <f t="shared" si="1"/>
        <v>0.05</v>
      </c>
      <c r="H9" s="33"/>
      <c r="I9" s="38"/>
    </row>
    <row r="10" spans="2:9" ht="18.600000000000001" customHeight="1" x14ac:dyDescent="0.2">
      <c r="B10" s="29" t="s">
        <v>48</v>
      </c>
      <c r="C10" s="31">
        <v>2.4E-2</v>
      </c>
      <c r="D10" s="32">
        <v>0.03</v>
      </c>
      <c r="E10" s="32"/>
      <c r="F10" s="32"/>
      <c r="G10" s="32"/>
      <c r="H10" s="33"/>
      <c r="I10" s="38"/>
    </row>
    <row r="11" spans="2:9" ht="18.600000000000001" customHeight="1" x14ac:dyDescent="0.2">
      <c r="B11" s="29" t="s">
        <v>9</v>
      </c>
      <c r="C11" s="31">
        <v>1</v>
      </c>
      <c r="D11" s="32">
        <v>1</v>
      </c>
      <c r="E11" s="32"/>
      <c r="F11" s="32"/>
      <c r="G11" s="32"/>
      <c r="H11" s="33"/>
      <c r="I11" s="38"/>
    </row>
    <row r="12" spans="2:9" ht="18.600000000000001" customHeight="1" x14ac:dyDescent="0.2">
      <c r="B12" s="29" t="s">
        <v>15</v>
      </c>
      <c r="C12" s="31">
        <v>0.246</v>
      </c>
      <c r="D12" s="32">
        <v>0.21</v>
      </c>
      <c r="E12" s="32">
        <v>0.06</v>
      </c>
      <c r="F12" s="32">
        <f>IF(D12-E12&gt;0,D12-E12,0)</f>
        <v>0.15</v>
      </c>
      <c r="G12" s="32">
        <f>D12+E12</f>
        <v>0.27</v>
      </c>
      <c r="H12" s="33"/>
    </row>
    <row r="14" spans="2:9" x14ac:dyDescent="0.2">
      <c r="B14" s="27" t="s">
        <v>49</v>
      </c>
      <c r="C14" s="27"/>
      <c r="D14" s="27"/>
      <c r="E14" s="27"/>
      <c r="F14" s="27"/>
      <c r="G14" s="27"/>
      <c r="H14" s="27"/>
    </row>
    <row r="15" spans="2:9" x14ac:dyDescent="0.2">
      <c r="B15" s="27" t="s">
        <v>96</v>
      </c>
    </row>
  </sheetData>
  <pageMargins left="0.7" right="0.7"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4"/>
  <dimension ref="B1:K15"/>
  <sheetViews>
    <sheetView showGridLines="0" rightToLeft="1" zoomScaleNormal="100" zoomScaleSheetLayoutView="100" workbookViewId="0">
      <selection activeCell="B14" sqref="B14"/>
    </sheetView>
  </sheetViews>
  <sheetFormatPr defaultRowHeight="14.25" x14ac:dyDescent="0.2"/>
  <cols>
    <col min="2" max="2" width="36" customWidth="1"/>
    <col min="3" max="4" width="12.125" customWidth="1"/>
    <col min="5" max="5" width="9.25" customWidth="1"/>
    <col min="6" max="6" width="11.25" customWidth="1"/>
    <col min="7" max="7" width="13.375" customWidth="1"/>
    <col min="8" max="8" width="33.75" customWidth="1"/>
  </cols>
  <sheetData>
    <row r="1" spans="2:11" ht="30" customHeight="1" x14ac:dyDescent="0.2">
      <c r="D1" s="99" t="s">
        <v>105</v>
      </c>
      <c r="E1" s="92"/>
      <c r="F1" s="92"/>
      <c r="G1" s="92"/>
      <c r="H1" s="92"/>
    </row>
    <row r="2" spans="2:11" ht="30" customHeight="1" x14ac:dyDescent="0.2">
      <c r="B2" s="93"/>
      <c r="C2" s="111" t="s">
        <v>92</v>
      </c>
      <c r="D2" s="94"/>
      <c r="E2" s="94"/>
      <c r="F2" s="95"/>
      <c r="G2" s="95"/>
      <c r="H2" s="96"/>
    </row>
    <row r="3" spans="2:11" ht="49.9" customHeight="1" x14ac:dyDescent="0.2">
      <c r="B3" s="12" t="s">
        <v>0</v>
      </c>
      <c r="C3" s="12" t="s">
        <v>103</v>
      </c>
      <c r="D3" s="28" t="s">
        <v>104</v>
      </c>
      <c r="E3" s="12" t="s">
        <v>53</v>
      </c>
      <c r="F3" s="98" t="s">
        <v>11</v>
      </c>
      <c r="G3" s="98"/>
      <c r="H3" s="12" t="s">
        <v>97</v>
      </c>
    </row>
    <row r="4" spans="2:11" ht="27.6" customHeight="1" x14ac:dyDescent="0.2">
      <c r="B4" s="29" t="s">
        <v>55</v>
      </c>
      <c r="C4" s="31">
        <v>0</v>
      </c>
      <c r="D4" s="30">
        <v>0</v>
      </c>
      <c r="E4" s="32">
        <v>0.01</v>
      </c>
      <c r="F4" s="32">
        <v>0</v>
      </c>
      <c r="G4" s="32">
        <v>0.01</v>
      </c>
      <c r="H4" s="33" t="s">
        <v>106</v>
      </c>
      <c r="I4" s="38"/>
    </row>
    <row r="5" spans="2:11" ht="27.6" customHeight="1" x14ac:dyDescent="0.25">
      <c r="B5" s="29" t="s">
        <v>50</v>
      </c>
      <c r="C5" s="31">
        <v>0.371</v>
      </c>
      <c r="D5" s="30">
        <v>0.39</v>
      </c>
      <c r="E5" s="32">
        <v>0.05</v>
      </c>
      <c r="F5" s="32">
        <v>0.34</v>
      </c>
      <c r="G5" s="32">
        <v>0.44</v>
      </c>
      <c r="H5" s="33" t="s">
        <v>4</v>
      </c>
      <c r="I5" s="38"/>
      <c r="K5" s="24"/>
    </row>
    <row r="6" spans="2:11" ht="18.600000000000001" customHeight="1" x14ac:dyDescent="0.2">
      <c r="B6" s="29" t="s">
        <v>5</v>
      </c>
      <c r="C6" s="31">
        <v>0.6</v>
      </c>
      <c r="D6" s="30">
        <v>0.6</v>
      </c>
      <c r="E6" s="32">
        <v>0.05</v>
      </c>
      <c r="F6" s="32">
        <v>0.54999999999999993</v>
      </c>
      <c r="G6" s="32">
        <v>0.65</v>
      </c>
      <c r="H6" s="33"/>
      <c r="I6" s="38"/>
    </row>
    <row r="7" spans="2:11" ht="18.600000000000001" customHeight="1" x14ac:dyDescent="0.2">
      <c r="B7" s="29" t="s">
        <v>95</v>
      </c>
      <c r="C7" s="31">
        <v>0</v>
      </c>
      <c r="D7" s="30">
        <v>0</v>
      </c>
      <c r="E7" s="32">
        <v>0.01</v>
      </c>
      <c r="F7" s="32">
        <v>0</v>
      </c>
      <c r="G7" s="32">
        <v>0.01</v>
      </c>
      <c r="H7" s="33" t="s">
        <v>7</v>
      </c>
      <c r="I7" s="38"/>
    </row>
    <row r="8" spans="2:11" ht="18.600000000000001" customHeight="1" x14ac:dyDescent="0.2">
      <c r="B8" s="29" t="s">
        <v>8</v>
      </c>
      <c r="C8" s="31">
        <v>0</v>
      </c>
      <c r="D8" s="30">
        <v>0</v>
      </c>
      <c r="E8" s="32">
        <v>0</v>
      </c>
      <c r="F8" s="32">
        <v>0</v>
      </c>
      <c r="G8" s="32">
        <v>0</v>
      </c>
      <c r="H8" s="33"/>
      <c r="I8" s="38"/>
    </row>
    <row r="9" spans="2:11" ht="32.25" customHeight="1" x14ac:dyDescent="0.2">
      <c r="B9" s="29" t="s">
        <v>102</v>
      </c>
      <c r="C9" s="31">
        <v>0</v>
      </c>
      <c r="D9" s="30">
        <v>0</v>
      </c>
      <c r="E9" s="32">
        <v>0</v>
      </c>
      <c r="F9" s="32">
        <v>0</v>
      </c>
      <c r="G9" s="32">
        <v>0</v>
      </c>
      <c r="H9" s="33"/>
      <c r="I9" s="38"/>
    </row>
    <row r="10" spans="2:11" ht="18.600000000000001" customHeight="1" x14ac:dyDescent="0.2">
      <c r="B10" s="29" t="s">
        <v>48</v>
      </c>
      <c r="C10" s="31">
        <v>2.9000000000000001E-2</v>
      </c>
      <c r="D10" s="30">
        <v>0.01</v>
      </c>
      <c r="E10" s="32"/>
      <c r="F10" s="32"/>
      <c r="G10" s="32"/>
      <c r="H10" s="33"/>
      <c r="I10" s="38"/>
    </row>
    <row r="11" spans="2:11" ht="18.600000000000001" customHeight="1" x14ac:dyDescent="0.2">
      <c r="B11" s="29" t="s">
        <v>9</v>
      </c>
      <c r="C11" s="31">
        <v>1</v>
      </c>
      <c r="D11" s="30">
        <v>1</v>
      </c>
      <c r="E11" s="32"/>
      <c r="F11" s="32"/>
      <c r="G11" s="32"/>
      <c r="H11" s="33"/>
      <c r="I11" s="38"/>
    </row>
    <row r="12" spans="2:11" ht="18.600000000000001" customHeight="1" x14ac:dyDescent="0.2">
      <c r="B12" s="29" t="s">
        <v>15</v>
      </c>
      <c r="C12" s="31">
        <v>0</v>
      </c>
      <c r="D12" s="30">
        <v>0</v>
      </c>
      <c r="E12" s="32">
        <v>0.06</v>
      </c>
      <c r="F12" s="32">
        <v>0</v>
      </c>
      <c r="G12" s="32">
        <v>0.06</v>
      </c>
      <c r="H12" s="33"/>
    </row>
    <row r="14" spans="2:11" x14ac:dyDescent="0.2">
      <c r="B14" s="27" t="s">
        <v>49</v>
      </c>
      <c r="C14" s="27"/>
      <c r="D14" s="27"/>
      <c r="E14" s="27"/>
      <c r="F14" s="27"/>
      <c r="G14" s="27"/>
      <c r="H14" s="27"/>
    </row>
    <row r="15" spans="2:11" x14ac:dyDescent="0.2">
      <c r="B15" s="27" t="s">
        <v>96</v>
      </c>
    </row>
  </sheetData>
  <printOptions horizontalCentered="1"/>
  <pageMargins left="0.70866141732283472" right="0.70866141732283472" top="0.74803149606299213" bottom="0.74803149606299213" header="0.31496062992125984" footer="0.31496062992125984"/>
  <pageSetup paperSize="9" scale="9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גיליון5"/>
  <dimension ref="B1:J15"/>
  <sheetViews>
    <sheetView showGridLines="0" rightToLeft="1" zoomScaleNormal="100" zoomScaleSheetLayoutView="100" workbookViewId="0">
      <selection activeCell="C5" sqref="B5:C5"/>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28.25" customWidth="1"/>
  </cols>
  <sheetData>
    <row r="1" spans="2:10" ht="30" customHeight="1" x14ac:dyDescent="0.2">
      <c r="D1" s="99" t="s">
        <v>105</v>
      </c>
      <c r="E1" s="92"/>
      <c r="F1" s="92"/>
      <c r="G1" s="92"/>
      <c r="H1" s="92"/>
    </row>
    <row r="2" spans="2:10" ht="30" customHeight="1" x14ac:dyDescent="0.2">
      <c r="B2" s="93"/>
      <c r="C2" s="111" t="s">
        <v>93</v>
      </c>
      <c r="D2" s="94"/>
      <c r="E2" s="94"/>
      <c r="F2" s="95"/>
      <c r="G2" s="95"/>
      <c r="H2" s="96"/>
    </row>
    <row r="3" spans="2:10" ht="49.9" customHeight="1" x14ac:dyDescent="0.2">
      <c r="B3" s="12" t="s">
        <v>0</v>
      </c>
      <c r="C3" s="12" t="s">
        <v>103</v>
      </c>
      <c r="D3" s="28" t="s">
        <v>104</v>
      </c>
      <c r="E3" s="12" t="s">
        <v>53</v>
      </c>
      <c r="F3" s="98" t="s">
        <v>11</v>
      </c>
      <c r="G3" s="98"/>
      <c r="H3" s="12" t="s">
        <v>97</v>
      </c>
    </row>
    <row r="4" spans="2:10" ht="27.6" customHeight="1" x14ac:dyDescent="0.2">
      <c r="B4" s="29" t="s">
        <v>55</v>
      </c>
      <c r="C4" s="31">
        <v>0</v>
      </c>
      <c r="D4" s="30">
        <v>0</v>
      </c>
      <c r="E4" s="32">
        <v>0.06</v>
      </c>
      <c r="F4" s="32">
        <v>0</v>
      </c>
      <c r="G4" s="32">
        <v>0.06</v>
      </c>
      <c r="H4" s="33" t="s">
        <v>106</v>
      </c>
      <c r="I4" s="38"/>
    </row>
    <row r="5" spans="2:10" ht="27.6" customHeight="1" x14ac:dyDescent="0.25">
      <c r="B5" s="29" t="s">
        <v>50</v>
      </c>
      <c r="C5" s="31">
        <v>0.28399999999999997</v>
      </c>
      <c r="D5" s="30">
        <v>0.25</v>
      </c>
      <c r="E5" s="32">
        <v>0.05</v>
      </c>
      <c r="F5" s="32">
        <v>0.2</v>
      </c>
      <c r="G5" s="32">
        <v>0.3</v>
      </c>
      <c r="H5" s="33" t="s">
        <v>4</v>
      </c>
      <c r="I5" s="38"/>
      <c r="J5" s="24"/>
    </row>
    <row r="6" spans="2:10" ht="18.600000000000001" customHeight="1" x14ac:dyDescent="0.2">
      <c r="B6" s="29" t="s">
        <v>5</v>
      </c>
      <c r="C6" s="31">
        <v>0.70299999999999996</v>
      </c>
      <c r="D6" s="30">
        <v>0.7</v>
      </c>
      <c r="E6" s="32">
        <v>0.05</v>
      </c>
      <c r="F6" s="32">
        <v>0.64999999999999991</v>
      </c>
      <c r="G6" s="32">
        <v>0.75</v>
      </c>
      <c r="H6" s="33"/>
      <c r="I6" s="38"/>
    </row>
    <row r="7" spans="2:10" ht="18.600000000000001" customHeight="1" x14ac:dyDescent="0.2">
      <c r="B7" s="29" t="s">
        <v>95</v>
      </c>
      <c r="C7" s="31">
        <v>0</v>
      </c>
      <c r="D7" s="30">
        <v>0</v>
      </c>
      <c r="E7" s="32">
        <v>0.06</v>
      </c>
      <c r="F7" s="32">
        <v>0</v>
      </c>
      <c r="G7" s="32">
        <v>0.06</v>
      </c>
      <c r="H7" s="33" t="s">
        <v>7</v>
      </c>
      <c r="I7" s="38"/>
    </row>
    <row r="8" spans="2:10" ht="18.600000000000001" customHeight="1" x14ac:dyDescent="0.2">
      <c r="B8" s="29" t="s">
        <v>8</v>
      </c>
      <c r="C8" s="31">
        <v>0</v>
      </c>
      <c r="D8" s="30">
        <v>0</v>
      </c>
      <c r="E8" s="32">
        <v>0.05</v>
      </c>
      <c r="F8" s="32">
        <v>0</v>
      </c>
      <c r="G8" s="32">
        <v>0.05</v>
      </c>
      <c r="H8" s="33"/>
      <c r="I8" s="38"/>
    </row>
    <row r="9" spans="2:10" ht="30.75" customHeight="1" x14ac:dyDescent="0.2">
      <c r="B9" s="29" t="s">
        <v>102</v>
      </c>
      <c r="C9" s="31">
        <v>0</v>
      </c>
      <c r="D9" s="30">
        <v>0</v>
      </c>
      <c r="E9" s="32">
        <v>0.05</v>
      </c>
      <c r="F9" s="32">
        <v>0</v>
      </c>
      <c r="G9" s="32">
        <v>0.05</v>
      </c>
      <c r="H9" s="33"/>
      <c r="I9" s="38"/>
    </row>
    <row r="10" spans="2:10" ht="18.600000000000001" customHeight="1" x14ac:dyDescent="0.2">
      <c r="B10" s="29" t="s">
        <v>48</v>
      </c>
      <c r="C10" s="31">
        <v>1.2999999999999999E-2</v>
      </c>
      <c r="D10" s="30">
        <v>0.05</v>
      </c>
      <c r="E10" s="32"/>
      <c r="F10" s="32"/>
      <c r="G10" s="32"/>
      <c r="H10" s="33"/>
      <c r="I10" s="38"/>
    </row>
    <row r="11" spans="2:10" ht="18.600000000000001" customHeight="1" x14ac:dyDescent="0.2">
      <c r="B11" s="34" t="s">
        <v>9</v>
      </c>
      <c r="C11" s="31">
        <v>1</v>
      </c>
      <c r="D11" s="35">
        <v>1</v>
      </c>
      <c r="E11" s="36"/>
      <c r="F11" s="32"/>
      <c r="G11" s="32"/>
      <c r="H11" s="37"/>
      <c r="I11" s="38"/>
    </row>
    <row r="12" spans="2:10" ht="18.600000000000001" customHeight="1" x14ac:dyDescent="0.2">
      <c r="B12" s="29" t="s">
        <v>15</v>
      </c>
      <c r="C12" s="31">
        <v>0</v>
      </c>
      <c r="D12" s="30">
        <v>0</v>
      </c>
      <c r="E12" s="32">
        <v>0.06</v>
      </c>
      <c r="F12" s="32">
        <v>0</v>
      </c>
      <c r="G12" s="32">
        <v>0.06</v>
      </c>
      <c r="H12" s="33"/>
    </row>
    <row r="14" spans="2:10" x14ac:dyDescent="0.2">
      <c r="B14" s="27" t="s">
        <v>49</v>
      </c>
      <c r="C14" s="27"/>
      <c r="D14" s="27"/>
      <c r="E14" s="27"/>
      <c r="F14" s="27"/>
      <c r="G14" s="27"/>
      <c r="H14" s="27"/>
    </row>
    <row r="15" spans="2:10" x14ac:dyDescent="0.2">
      <c r="B15" s="27" t="s">
        <v>96</v>
      </c>
    </row>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5.375" style="42" customWidth="1"/>
    <col min="4" max="4" width="16.125" style="42" customWidth="1"/>
    <col min="5" max="5" width="34.625" style="42" customWidth="1"/>
    <col min="6" max="6" width="26.25" style="42" bestFit="1" customWidth="1"/>
    <col min="7" max="9" width="8" style="42" customWidth="1"/>
    <col min="10" max="10" width="22.125" style="42" bestFit="1" customWidth="1"/>
    <col min="11" max="52" width="8" style="42" customWidth="1"/>
    <col min="53" max="16384" width="0" style="42" hidden="1"/>
  </cols>
  <sheetData>
    <row r="1" spans="2:10" customFormat="1" ht="27.6" customHeight="1" x14ac:dyDescent="0.2">
      <c r="C1" s="124" t="s">
        <v>144</v>
      </c>
      <c r="D1" s="119"/>
      <c r="E1" s="89"/>
    </row>
    <row r="2" spans="2:10" s="119" customFormat="1" ht="18" x14ac:dyDescent="0.2">
      <c r="B2" s="143" t="s">
        <v>160</v>
      </c>
      <c r="C2" s="144" t="s">
        <v>91</v>
      </c>
      <c r="D2" s="145" t="s">
        <v>161</v>
      </c>
      <c r="E2" s="146" t="s">
        <v>162</v>
      </c>
      <c r="F2" s="119" t="s">
        <v>163</v>
      </c>
    </row>
    <row r="3" spans="2:10" s="119" customFormat="1" ht="15.6" customHeight="1" thickBot="1" x14ac:dyDescent="0.25">
      <c r="B3" s="147" t="s">
        <v>51</v>
      </c>
      <c r="C3" s="148" t="s">
        <v>52</v>
      </c>
      <c r="D3" s="189" t="s">
        <v>168</v>
      </c>
      <c r="E3" s="134" t="s">
        <v>97</v>
      </c>
      <c r="F3" s="167" t="s">
        <v>155</v>
      </c>
    </row>
    <row r="4" spans="2:10" ht="21.6" customHeight="1" thickTop="1" x14ac:dyDescent="0.2">
      <c r="B4" s="190" t="s">
        <v>168</v>
      </c>
      <c r="C4" s="176" t="s">
        <v>133</v>
      </c>
      <c r="D4" s="181">
        <v>0.4</v>
      </c>
      <c r="E4" s="160" t="s">
        <v>4</v>
      </c>
      <c r="F4" s="175">
        <v>4.0000000000000001E-3</v>
      </c>
    </row>
    <row r="5" spans="2:10" ht="16.899999999999999" customHeight="1" x14ac:dyDescent="0.2">
      <c r="B5" s="191" t="s">
        <v>168</v>
      </c>
      <c r="C5" s="192" t="s">
        <v>168</v>
      </c>
      <c r="D5" s="182">
        <v>0.23</v>
      </c>
      <c r="E5" s="161" t="s">
        <v>99</v>
      </c>
      <c r="F5" s="193" t="s">
        <v>168</v>
      </c>
    </row>
    <row r="6" spans="2:10" ht="16.899999999999999" customHeight="1" x14ac:dyDescent="0.2">
      <c r="B6" s="139" t="s">
        <v>85</v>
      </c>
      <c r="C6" s="192" t="s">
        <v>168</v>
      </c>
      <c r="D6" s="182">
        <v>0.2</v>
      </c>
      <c r="E6" s="161" t="s">
        <v>100</v>
      </c>
      <c r="F6" s="193" t="s">
        <v>168</v>
      </c>
    </row>
    <row r="7" spans="2:10" ht="15" x14ac:dyDescent="0.2">
      <c r="B7" s="191" t="s">
        <v>168</v>
      </c>
      <c r="C7" s="192" t="s">
        <v>168</v>
      </c>
      <c r="D7" s="182">
        <v>0.17</v>
      </c>
      <c r="E7" s="161" t="s">
        <v>101</v>
      </c>
      <c r="F7" s="193" t="s">
        <v>168</v>
      </c>
    </row>
    <row r="8" spans="2:10" ht="32.450000000000003" customHeight="1" thickBot="1" x14ac:dyDescent="0.25">
      <c r="B8" s="191" t="s">
        <v>168</v>
      </c>
      <c r="C8" s="192" t="s">
        <v>168</v>
      </c>
      <c r="D8" s="194" t="s">
        <v>168</v>
      </c>
      <c r="E8" s="195" t="s">
        <v>168</v>
      </c>
      <c r="F8" s="193" t="s">
        <v>168</v>
      </c>
    </row>
    <row r="9" spans="2:10" ht="16.899999999999999" customHeight="1" thickTop="1" x14ac:dyDescent="0.2">
      <c r="B9" s="177" t="s">
        <v>86</v>
      </c>
      <c r="C9" s="176" t="s">
        <v>134</v>
      </c>
      <c r="D9" s="183">
        <v>0.23</v>
      </c>
      <c r="E9" s="160" t="s">
        <v>4</v>
      </c>
      <c r="F9" s="175">
        <v>4.0000000000000001E-3</v>
      </c>
    </row>
    <row r="10" spans="2:10" ht="16.899999999999999" customHeight="1" x14ac:dyDescent="0.2">
      <c r="B10" s="196" t="s">
        <v>168</v>
      </c>
      <c r="C10" s="192" t="s">
        <v>168</v>
      </c>
      <c r="D10" s="183">
        <v>0.22</v>
      </c>
      <c r="E10" s="161" t="s">
        <v>99</v>
      </c>
      <c r="F10" s="193" t="s">
        <v>168</v>
      </c>
      <c r="J10" s="123"/>
    </row>
    <row r="11" spans="2:10" ht="16.899999999999999" customHeight="1" x14ac:dyDescent="0.2">
      <c r="B11" s="196" t="s">
        <v>168</v>
      </c>
      <c r="C11" s="192" t="s">
        <v>168</v>
      </c>
      <c r="D11" s="183">
        <v>0.2</v>
      </c>
      <c r="E11" s="161" t="s">
        <v>100</v>
      </c>
      <c r="F11" s="193" t="s">
        <v>168</v>
      </c>
      <c r="J11" s="123"/>
    </row>
    <row r="12" spans="2:10" ht="16.899999999999999" customHeight="1" x14ac:dyDescent="0.2">
      <c r="B12" s="196" t="s">
        <v>168</v>
      </c>
      <c r="C12" s="192" t="s">
        <v>168</v>
      </c>
      <c r="D12" s="183">
        <v>0.15</v>
      </c>
      <c r="E12" s="161" t="s">
        <v>101</v>
      </c>
      <c r="F12" s="193" t="s">
        <v>168</v>
      </c>
      <c r="J12" s="123"/>
    </row>
    <row r="13" spans="2:10" ht="16.899999999999999" customHeight="1" x14ac:dyDescent="0.2">
      <c r="B13" s="196" t="s">
        <v>168</v>
      </c>
      <c r="C13" s="192" t="s">
        <v>168</v>
      </c>
      <c r="D13" s="184">
        <v>0.06</v>
      </c>
      <c r="E13" s="164" t="s">
        <v>61</v>
      </c>
      <c r="F13" s="193" t="s">
        <v>168</v>
      </c>
    </row>
    <row r="14" spans="2:10" ht="16.899999999999999" customHeight="1" x14ac:dyDescent="0.2">
      <c r="B14" s="196" t="s">
        <v>168</v>
      </c>
      <c r="C14" s="192" t="s">
        <v>168</v>
      </c>
      <c r="D14" s="184">
        <v>0.14000000000000001</v>
      </c>
      <c r="E14" s="168" t="s">
        <v>73</v>
      </c>
      <c r="F14" s="193" t="s">
        <v>168</v>
      </c>
    </row>
    <row r="15" spans="2:10" ht="16.899999999999999" customHeight="1" thickBot="1" x14ac:dyDescent="0.25">
      <c r="B15" s="197" t="s">
        <v>168</v>
      </c>
      <c r="C15" s="192" t="s">
        <v>168</v>
      </c>
      <c r="D15" s="194" t="s">
        <v>168</v>
      </c>
      <c r="E15" s="195" t="s">
        <v>168</v>
      </c>
      <c r="F15" s="193" t="s">
        <v>168</v>
      </c>
    </row>
    <row r="16" spans="2:10" ht="76.5" thickTop="1" thickBot="1" x14ac:dyDescent="0.25">
      <c r="B16" s="140" t="s">
        <v>87</v>
      </c>
      <c r="C16" s="141" t="s">
        <v>132</v>
      </c>
      <c r="D16" s="142">
        <v>1</v>
      </c>
      <c r="E16" s="166" t="s">
        <v>124</v>
      </c>
      <c r="F16" s="175">
        <v>4.0000000000000001E-3</v>
      </c>
      <c r="G16" s="151"/>
    </row>
    <row r="17" spans="2:6" ht="106.9" customHeight="1" thickTop="1" thickBot="1" x14ac:dyDescent="0.25">
      <c r="B17" s="180" t="s">
        <v>88</v>
      </c>
      <c r="C17" s="176" t="s">
        <v>136</v>
      </c>
      <c r="D17" s="198" t="s">
        <v>168</v>
      </c>
      <c r="E17" s="169" t="s">
        <v>89</v>
      </c>
      <c r="F17" s="175">
        <v>4.0000000000000001E-3</v>
      </c>
    </row>
    <row r="18" spans="2:6" ht="106.5" thickTop="1" thickBot="1" x14ac:dyDescent="0.25">
      <c r="B18" s="150" t="s">
        <v>128</v>
      </c>
      <c r="C18" s="150" t="s">
        <v>135</v>
      </c>
      <c r="D18" s="199" t="s">
        <v>168</v>
      </c>
      <c r="E18" s="166" t="s">
        <v>127</v>
      </c>
      <c r="F18" s="175">
        <v>4.0000000000000001E-3</v>
      </c>
    </row>
    <row r="19" spans="2:6" ht="192" customHeight="1" thickTop="1" thickBot="1" x14ac:dyDescent="0.25">
      <c r="B19" s="150" t="s">
        <v>145</v>
      </c>
      <c r="C19" s="150" t="s">
        <v>146</v>
      </c>
      <c r="D19" s="199" t="s">
        <v>168</v>
      </c>
      <c r="E19" s="166" t="s">
        <v>153</v>
      </c>
      <c r="F19" s="175">
        <v>4.0000000000000001E-3</v>
      </c>
    </row>
    <row r="20" spans="2:6" ht="150.75" thickTop="1" x14ac:dyDescent="0.2">
      <c r="B20" s="157" t="s">
        <v>148</v>
      </c>
      <c r="C20" s="157" t="s">
        <v>147</v>
      </c>
      <c r="D20" s="200" t="s">
        <v>168</v>
      </c>
      <c r="E20" s="158" t="s">
        <v>152</v>
      </c>
      <c r="F20" s="175">
        <v>4.0000000000000001E-3</v>
      </c>
    </row>
    <row r="21" spans="2:6" ht="15" x14ac:dyDescent="0.2">
      <c r="B21" s="201" t="s">
        <v>168</v>
      </c>
      <c r="C21" s="201" t="s">
        <v>168</v>
      </c>
      <c r="D21" s="200" t="s">
        <v>168</v>
      </c>
      <c r="E21" s="202" t="s">
        <v>168</v>
      </c>
      <c r="F21" s="193" t="s">
        <v>168</v>
      </c>
    </row>
    <row r="22" spans="2:6" ht="15" x14ac:dyDescent="0.2">
      <c r="B22" s="201" t="s">
        <v>168</v>
      </c>
      <c r="C22" s="201" t="s">
        <v>168</v>
      </c>
      <c r="D22" s="200" t="s">
        <v>168</v>
      </c>
      <c r="E22" s="202" t="s">
        <v>168</v>
      </c>
      <c r="F22" s="193" t="s">
        <v>168</v>
      </c>
    </row>
    <row r="23" spans="2:6" x14ac:dyDescent="0.2"/>
    <row r="24" spans="2:6" x14ac:dyDescent="0.2">
      <c r="B24" s="27"/>
      <c r="C24" s="80"/>
      <c r="D24" s="80"/>
      <c r="E24" s="80"/>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33" bottom="0.42" header="0.31496062992125984" footer="0.31496062992125984"/>
  <pageSetup paperSize="9" scale="79"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Z10001"/>
  <sheetViews>
    <sheetView showGridLines="0" rightToLeft="1" zoomScale="85" zoomScaleNormal="85" zoomScaleSheetLayoutView="100" workbookViewId="0">
      <selection activeCell="B3" sqref="B3:K13"/>
    </sheetView>
  </sheetViews>
  <sheetFormatPr defaultRowHeight="14.25" x14ac:dyDescent="0.2"/>
  <cols>
    <col min="2" max="2" width="30.625" customWidth="1"/>
    <col min="3" max="4" width="12.125" hidden="1" customWidth="1"/>
    <col min="5" max="5" width="15.25" hidden="1" customWidth="1"/>
    <col min="6" max="7" width="16.5" customWidth="1"/>
    <col min="8" max="8" width="17.25" customWidth="1"/>
    <col min="9" max="10" width="11.75" customWidth="1"/>
    <col min="11" max="11" width="33.25" customWidth="1"/>
    <col min="12" max="13" width="9" customWidth="1"/>
    <col min="14" max="14" width="0" hidden="1" customWidth="1"/>
  </cols>
  <sheetData>
    <row r="1" spans="2:14" ht="30" customHeight="1" x14ac:dyDescent="0.2">
      <c r="D1" s="216" t="s">
        <v>144</v>
      </c>
      <c r="E1" s="217"/>
      <c r="F1" s="217"/>
      <c r="G1" s="217"/>
      <c r="H1" s="217"/>
    </row>
    <row r="2" spans="2:14" ht="30" customHeight="1" thickBot="1" x14ac:dyDescent="0.25">
      <c r="B2" s="313" t="s">
        <v>142</v>
      </c>
      <c r="C2" s="313" t="s">
        <v>160</v>
      </c>
      <c r="D2" s="313" t="s">
        <v>161</v>
      </c>
      <c r="E2" s="313" t="s">
        <v>162</v>
      </c>
      <c r="F2" s="314" t="s">
        <v>163</v>
      </c>
      <c r="G2" s="314" t="s">
        <v>164</v>
      </c>
      <c r="H2" s="314" t="s">
        <v>165</v>
      </c>
      <c r="I2" s="314" t="s">
        <v>166</v>
      </c>
      <c r="J2" s="315" t="s">
        <v>167</v>
      </c>
      <c r="K2" s="315" t="s">
        <v>168</v>
      </c>
    </row>
    <row r="3" spans="2:14" ht="57.75" thickBot="1" x14ac:dyDescent="0.25">
      <c r="B3" s="318" t="s">
        <v>0</v>
      </c>
      <c r="C3" s="174" t="s">
        <v>151</v>
      </c>
      <c r="D3" s="171" t="s">
        <v>143</v>
      </c>
      <c r="E3" s="171" t="s">
        <v>156</v>
      </c>
      <c r="F3" s="171" t="s">
        <v>214</v>
      </c>
      <c r="G3" s="171" t="s">
        <v>170</v>
      </c>
      <c r="H3" s="156" t="s">
        <v>53</v>
      </c>
      <c r="I3" s="174" t="s">
        <v>11</v>
      </c>
      <c r="J3" s="185" t="s">
        <v>168</v>
      </c>
      <c r="K3" s="155" t="s">
        <v>97</v>
      </c>
      <c r="N3" s="79"/>
    </row>
    <row r="4" spans="2:14" ht="60" customHeight="1" x14ac:dyDescent="0.2">
      <c r="B4" s="319" t="s">
        <v>55</v>
      </c>
      <c r="C4" s="186" t="s">
        <v>168</v>
      </c>
      <c r="D4" s="152">
        <v>0.2</v>
      </c>
      <c r="E4" s="152">
        <v>1.17E-2</v>
      </c>
      <c r="F4" s="284">
        <v>5.0799999999999998E-2</v>
      </c>
      <c r="G4" s="152">
        <v>0.06</v>
      </c>
      <c r="H4" s="152">
        <v>0.06</v>
      </c>
      <c r="I4" s="152">
        <v>0</v>
      </c>
      <c r="J4" s="152">
        <v>0.12</v>
      </c>
      <c r="K4" s="232" t="s">
        <v>172</v>
      </c>
      <c r="N4" t="s">
        <v>126</v>
      </c>
    </row>
    <row r="5" spans="2:14" ht="27.6" customHeight="1" x14ac:dyDescent="0.25">
      <c r="B5" s="319" t="s">
        <v>50</v>
      </c>
      <c r="C5" s="186" t="s">
        <v>168</v>
      </c>
      <c r="D5" s="152">
        <v>0.05</v>
      </c>
      <c r="E5" s="152">
        <v>4.5999999999999999E-3</v>
      </c>
      <c r="F5" s="284">
        <v>4.3E-3</v>
      </c>
      <c r="G5" s="152">
        <v>0.05</v>
      </c>
      <c r="H5" s="152">
        <v>0.05</v>
      </c>
      <c r="I5" s="152">
        <f t="shared" ref="I5:I10" si="0">+D5-H5</f>
        <v>0</v>
      </c>
      <c r="J5" s="152">
        <f t="shared" ref="J5:J10" si="1">+D5+H5</f>
        <v>0.1</v>
      </c>
      <c r="K5" s="233" t="s">
        <v>4</v>
      </c>
      <c r="L5" s="24"/>
      <c r="N5" s="79" t="s">
        <v>54</v>
      </c>
    </row>
    <row r="6" spans="2:14" ht="18.600000000000001" customHeight="1" x14ac:dyDescent="0.2">
      <c r="B6" s="319" t="s">
        <v>5</v>
      </c>
      <c r="C6" s="186" t="s">
        <v>168</v>
      </c>
      <c r="D6" s="152">
        <v>0.6</v>
      </c>
      <c r="E6" s="152">
        <v>0.66290000000000004</v>
      </c>
      <c r="F6" s="284">
        <v>0.55449999999999999</v>
      </c>
      <c r="G6" s="152">
        <v>0.85</v>
      </c>
      <c r="H6" s="186" t="s">
        <v>168</v>
      </c>
      <c r="I6" s="186" t="s">
        <v>168</v>
      </c>
      <c r="J6" s="186" t="s">
        <v>168</v>
      </c>
      <c r="K6" s="321" t="s">
        <v>168</v>
      </c>
      <c r="N6" s="79"/>
    </row>
    <row r="7" spans="2:14" ht="28.5" x14ac:dyDescent="0.2">
      <c r="B7" s="319" t="s">
        <v>95</v>
      </c>
      <c r="C7" s="186" t="s">
        <v>168</v>
      </c>
      <c r="D7" s="152">
        <v>0.1</v>
      </c>
      <c r="E7" s="152">
        <v>1.6000000000000001E-3</v>
      </c>
      <c r="F7" s="284">
        <v>3.4500000000000003E-2</v>
      </c>
      <c r="G7" s="152">
        <v>0.06</v>
      </c>
      <c r="H7" s="152">
        <v>0.06</v>
      </c>
      <c r="I7" s="152">
        <v>0</v>
      </c>
      <c r="J7" s="152">
        <v>0.12</v>
      </c>
      <c r="K7" s="233" t="s">
        <v>123</v>
      </c>
      <c r="N7" s="79" t="s">
        <v>95</v>
      </c>
    </row>
    <row r="8" spans="2:14" ht="18.600000000000001" customHeight="1" x14ac:dyDescent="0.2">
      <c r="B8" s="319" t="s">
        <v>130</v>
      </c>
      <c r="C8" s="186" t="s">
        <v>168</v>
      </c>
      <c r="D8" s="152">
        <v>0.05</v>
      </c>
      <c r="E8" s="152">
        <v>0</v>
      </c>
      <c r="F8" s="284">
        <v>0</v>
      </c>
      <c r="G8" s="152">
        <v>0.05</v>
      </c>
      <c r="H8" s="152">
        <v>0.05</v>
      </c>
      <c r="I8" s="152">
        <f t="shared" si="0"/>
        <v>0</v>
      </c>
      <c r="J8" s="152">
        <f t="shared" si="1"/>
        <v>0.1</v>
      </c>
      <c r="K8" s="322" t="s">
        <v>168</v>
      </c>
      <c r="N8" s="79"/>
    </row>
    <row r="9" spans="2:14" ht="28.5" customHeight="1" x14ac:dyDescent="0.2">
      <c r="B9" s="319" t="s">
        <v>102</v>
      </c>
      <c r="C9" s="186" t="s">
        <v>168</v>
      </c>
      <c r="D9" s="152">
        <v>0.05</v>
      </c>
      <c r="E9" s="152">
        <v>0</v>
      </c>
      <c r="F9" s="284">
        <v>0</v>
      </c>
      <c r="G9" s="152">
        <v>0.05</v>
      </c>
      <c r="H9" s="152">
        <v>0.05</v>
      </c>
      <c r="I9" s="152">
        <f t="shared" si="0"/>
        <v>0</v>
      </c>
      <c r="J9" s="152">
        <f t="shared" si="1"/>
        <v>0.1</v>
      </c>
      <c r="K9" s="321" t="s">
        <v>168</v>
      </c>
      <c r="N9" s="79" t="s">
        <v>102</v>
      </c>
    </row>
    <row r="10" spans="2:14" x14ac:dyDescent="0.2">
      <c r="B10" s="319" t="s">
        <v>131</v>
      </c>
      <c r="C10" s="186" t="s">
        <v>168</v>
      </c>
      <c r="D10" s="152">
        <v>0.05</v>
      </c>
      <c r="E10" s="152">
        <v>0</v>
      </c>
      <c r="F10" s="284">
        <v>0</v>
      </c>
      <c r="G10" s="152">
        <v>0.05</v>
      </c>
      <c r="H10" s="152">
        <v>0.05</v>
      </c>
      <c r="I10" s="152">
        <f t="shared" si="0"/>
        <v>0</v>
      </c>
      <c r="J10" s="152">
        <f t="shared" si="1"/>
        <v>0.1</v>
      </c>
      <c r="K10" s="321" t="s">
        <v>168</v>
      </c>
      <c r="N10" s="79"/>
    </row>
    <row r="11" spans="2:14" ht="18.600000000000001" customHeight="1" x14ac:dyDescent="0.2">
      <c r="B11" s="319" t="s">
        <v>48</v>
      </c>
      <c r="C11" s="186" t="s">
        <v>168</v>
      </c>
      <c r="D11" s="152">
        <v>0.15</v>
      </c>
      <c r="E11" s="152">
        <v>0.31919999999999998</v>
      </c>
      <c r="F11" s="284">
        <v>0.35589999999999999</v>
      </c>
      <c r="G11" s="152">
        <v>0.15</v>
      </c>
      <c r="H11" s="152">
        <v>0.05</v>
      </c>
      <c r="I11" s="152">
        <f>+D11-H11</f>
        <v>9.9999999999999992E-2</v>
      </c>
      <c r="J11" s="152">
        <f>+D11+H11</f>
        <v>0.2</v>
      </c>
      <c r="K11" s="321" t="s">
        <v>168</v>
      </c>
      <c r="N11" s="79" t="s">
        <v>48</v>
      </c>
    </row>
    <row r="12" spans="2:14" ht="18.600000000000001" customHeight="1" x14ac:dyDescent="0.2">
      <c r="B12" s="319" t="s">
        <v>9</v>
      </c>
      <c r="C12" s="159">
        <f>SUM(C4:C11)</f>
        <v>0</v>
      </c>
      <c r="D12" s="159">
        <v>1.25</v>
      </c>
      <c r="E12" s="159">
        <v>1</v>
      </c>
      <c r="F12" s="285">
        <f>SUM(F4:F11)</f>
        <v>1</v>
      </c>
      <c r="G12" s="159">
        <f>SUM(G4:G11)</f>
        <v>1.32</v>
      </c>
      <c r="H12" s="186" t="s">
        <v>168</v>
      </c>
      <c r="I12" s="186" t="s">
        <v>168</v>
      </c>
      <c r="J12" s="186" t="s">
        <v>168</v>
      </c>
      <c r="K12" s="322" t="s">
        <v>168</v>
      </c>
      <c r="N12" s="79"/>
    </row>
    <row r="13" spans="2:14" ht="15" thickBot="1" x14ac:dyDescent="0.25">
      <c r="B13" s="320" t="s">
        <v>15</v>
      </c>
      <c r="C13" s="234" t="s">
        <v>168</v>
      </c>
      <c r="D13" s="229">
        <v>0.12</v>
      </c>
      <c r="E13" s="229">
        <v>7.1999999999999998E-3</v>
      </c>
      <c r="F13" s="286">
        <v>1.3100000000000001E-2</v>
      </c>
      <c r="G13" s="229">
        <v>0.06</v>
      </c>
      <c r="H13" s="229">
        <v>0.06</v>
      </c>
      <c r="I13" s="229">
        <v>0</v>
      </c>
      <c r="J13" s="229">
        <v>0.12</v>
      </c>
      <c r="K13" s="233" t="s">
        <v>173</v>
      </c>
      <c r="N13" s="137"/>
    </row>
    <row r="14" spans="2:14" ht="29.25" thickBot="1" x14ac:dyDescent="0.25">
      <c r="B14" s="218" t="s">
        <v>154</v>
      </c>
      <c r="C14" s="219">
        <v>4.0000000000000001E-3</v>
      </c>
      <c r="D14" s="220" t="s">
        <v>168</v>
      </c>
      <c r="E14" s="220" t="s">
        <v>168</v>
      </c>
      <c r="F14" s="220" t="s">
        <v>168</v>
      </c>
      <c r="G14" s="220" t="s">
        <v>168</v>
      </c>
      <c r="H14" s="220" t="s">
        <v>168</v>
      </c>
      <c r="I14" s="220" t="s">
        <v>168</v>
      </c>
      <c r="J14" s="221" t="s">
        <v>168</v>
      </c>
    </row>
    <row r="15" spans="2:14" ht="28.5" x14ac:dyDescent="0.2">
      <c r="B15" s="298" t="s">
        <v>215</v>
      </c>
      <c r="C15" s="292"/>
      <c r="D15" s="292"/>
      <c r="E15" s="292">
        <v>2.3999999999999998E-3</v>
      </c>
      <c r="F15" s="38">
        <v>2.3999999999999998E-3</v>
      </c>
    </row>
    <row r="16" spans="2:14" x14ac:dyDescent="0.2">
      <c r="B16" s="297"/>
      <c r="C16" s="297"/>
      <c r="D16" s="297"/>
      <c r="E16" s="297"/>
      <c r="F16" s="297"/>
      <c r="G16" s="297"/>
      <c r="H16" s="297"/>
      <c r="I16" s="297"/>
      <c r="J16" s="297"/>
    </row>
    <row r="17" spans="2:6" x14ac:dyDescent="0.2">
      <c r="B17" s="27" t="s">
        <v>125</v>
      </c>
    </row>
    <row r="20" spans="2:6" x14ac:dyDescent="0.2">
      <c r="F20" s="39"/>
    </row>
    <row r="21" spans="2:6" x14ac:dyDescent="0.2">
      <c r="F21" s="40"/>
    </row>
    <row r="10000" spans="52:52" x14ac:dyDescent="0.2">
      <c r="AZ10000">
        <v>1</v>
      </c>
    </row>
    <row r="10001" spans="52:52" x14ac:dyDescent="0.2">
      <c r="AZ10001">
        <v>1</v>
      </c>
    </row>
  </sheetData>
  <printOptions horizontalCentered="1"/>
  <pageMargins left="0.70866141732283472" right="0.70866141732283472" top="0.74803149606299213" bottom="0.74803149606299213" header="0.31496062992125984" footer="0.31496062992125984"/>
  <pageSetup paperSize="9" scale="93"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מסמך" ma:contentTypeID="0x0101003005918AFDF62B4596BFBB7C146FA1E9" ma:contentTypeVersion="7" ma:contentTypeDescription="צור מסמך חדש." ma:contentTypeScope="" ma:versionID="d8b881291383e243361ea309a28fd4cd">
  <xsd:schema xmlns:xsd="http://www.w3.org/2001/XMLSchema" xmlns:xs="http://www.w3.org/2001/XMLSchema" xmlns:p="http://schemas.microsoft.com/office/2006/metadata/properties" xmlns:ns2="132a703e-4ff7-4d4d-99cc-9caaff5f427f" targetNamespace="http://schemas.microsoft.com/office/2006/metadata/properties" ma:root="true" ma:fieldsID="5b1cf0d7cee138d414e3b35afecbbe81" ns2:_="">
    <xsd:import namespace="132a703e-4ff7-4d4d-99cc-9caaff5f427f"/>
    <xsd:element name="properties">
      <xsd:complexType>
        <xsd:sequence>
          <xsd:element name="documentManagement">
            <xsd:complexType>
              <xsd:all>
                <xsd:element ref="ns2:_x05de__x05d9__x05d5__x05df_" minOccurs="0"/>
                <xsd:element ref="ns2:_x05e7__x05d8__x05d2__x05d5__x05e8__x05d9__x05d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2a703e-4ff7-4d4d-99cc-9caaff5f427f" elementFormDefault="qualified">
    <xsd:import namespace="http://schemas.microsoft.com/office/2006/documentManagement/types"/>
    <xsd:import namespace="http://schemas.microsoft.com/office/infopath/2007/PartnerControls"/>
    <xsd:element name="_x05de__x05d9__x05d5__x05df_" ma:index="8" nillable="true" ma:displayName="מיון" ma:internalName="_x05de__x05d9__x05d5__x05df_">
      <xsd:simpleType>
        <xsd:restriction base="dms:Number"/>
      </xsd:simpleType>
    </xsd:element>
    <xsd:element name="_x05e7__x05d8__x05d2__x05d5__x05e8__x05d9__x05d4_" ma:index="9" nillable="true" ma:displayName="קטגוריה" ma:format="Dropdown" ma:internalName="_x05e7__x05d8__x05d2__x05d5__x05e8__x05d9__x05d4_">
      <xsd:simpleType>
        <xsd:restriction base="dms:Choice">
          <xsd:enumeration value="ביטוח"/>
          <xsd:enumeration value="פנסיה"/>
          <xsd:enumeration value="גמל"/>
          <xsd:enumeration value="אקסלנס אינווסט"/>
          <xsd:enumeration value="פנסיה 2011"/>
          <xsd:enumeration value="גמל 2011"/>
          <xsd:enumeration value="ביטוח 2011"/>
          <xsd:enumeration value="פנסיה 2012"/>
          <xsd:enumeration value="גמל 2012"/>
          <xsd:enumeration value="ביטוח 2012"/>
          <xsd:enumeration value="גמל 2013"/>
          <xsd:enumeration value="פנסיה 2013"/>
          <xsd:enumeration value="ביטוח 2013"/>
          <xsd:enumeration value="ביטוח 2014"/>
          <xsd:enumeration value="פנסיה 2014"/>
          <xsd:enumeration value="גמל 2014"/>
          <xsd:enumeration value="ביטוח 2015"/>
          <xsd:enumeration value="גמל 2015"/>
          <xsd:enumeration value="פנסיה 2015"/>
          <xsd:enumeration value="ביטוח 2016"/>
          <xsd:enumeration value="גמל 2016"/>
          <xsd:enumeration value="פנסיה 2016"/>
          <xsd:enumeration value="ביטוח 2017"/>
          <xsd:enumeration value="גמל 2017"/>
          <xsd:enumeration value="פנסיה 2017"/>
          <xsd:enumeration value="ביטוח 2018"/>
          <xsd:enumeration value="פנסיה 2018"/>
          <xsd:enumeration value="גמל 2018"/>
          <xsd:enumeration value="ביטוח 2019"/>
          <xsd:enumeration value="פנסיה 2019"/>
          <xsd:enumeration value="גמל 2019"/>
          <xsd:enumeration value="השקעות אחראיות 2019"/>
          <xsd:enumeration value="ביטוח 2020"/>
          <xsd:enumeration value="פנסיה 2020"/>
          <xsd:enumeration value="גמל 2020"/>
          <xsd:enumeration value="השקעות אחראיות 2020"/>
          <xsd:enumeration value="ביטוח 2021"/>
          <xsd:enumeration value="פנסיה 2021"/>
          <xsd:enumeration value="גמל 2021"/>
          <xsd:enumeration value="השקעות אחראיות 2021"/>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TeurDocumen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x05de__x05d9__x05d5__x05df_ xmlns="132a703e-4ff7-4d4d-99cc-9caaff5f427f">8</_x05de__x05d9__x05d5__x05df_>
    <_x05e7__x05d8__x05d2__x05d5__x05e8__x05d9__x05d4_ xmlns="132a703e-4ff7-4d4d-99cc-9caaff5f427f">פנסיה 2021</_x05e7__x05d8__x05d2__x05d5__x05e8__x05d9__x05d4_>
  </documentManagement>
</p:properties>
</file>

<file path=customXml/itemProps1.xml><?xml version="1.0" encoding="utf-8"?>
<ds:datastoreItem xmlns:ds="http://schemas.openxmlformats.org/officeDocument/2006/customXml" ds:itemID="{82CAB9F1-060F-4FC6-BCD4-A14733397817}">
  <ds:schemaRefs>
    <ds:schemaRef ds:uri="http://schemas.microsoft.com/sharepoint/v3/contenttype/forms"/>
  </ds:schemaRefs>
</ds:datastoreItem>
</file>

<file path=customXml/itemProps2.xml><?xml version="1.0" encoding="utf-8"?>
<ds:datastoreItem xmlns:ds="http://schemas.openxmlformats.org/officeDocument/2006/customXml" ds:itemID="{43266BEF-3833-4BB8-876E-E74537153C6E}">
  <ds:schemaRefs>
    <ds:schemaRef ds:uri="http://schemas.microsoft.com/office/2006/metadata/longProperties"/>
  </ds:schemaRefs>
</ds:datastoreItem>
</file>

<file path=customXml/itemProps3.xml><?xml version="1.0" encoding="utf-8"?>
<ds:datastoreItem xmlns:ds="http://schemas.openxmlformats.org/officeDocument/2006/customXml" ds:itemID="{D98A1E66-D595-403F-BE77-61372CEBE2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2a703e-4ff7-4d4d-99cc-9caaff5f42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6C16267-6F82-4612-81D1-F9EAA157D4F3}">
  <ds:schemaRefs>
    <ds:schemaRef ds:uri="http://schemas.microsoft.com/office/2006/metadata/properties"/>
    <ds:schemaRef ds:uri="http://schemas.microsoft.com/office/infopath/2007/PartnerControls"/>
    <ds:schemaRef ds:uri="132a703e-4ff7-4d4d-99cc-9caaff5f42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פנסיה מקיפה תלוי גיל</vt:lpstr>
      <vt:lpstr>פנסיה תלוי גיל פאסיבי</vt:lpstr>
      <vt:lpstr>פנסיית יסוד</vt:lpstr>
      <vt:lpstr>עמיתי דור ביניים</vt:lpstr>
      <vt:lpstr>מקיפה - הלכה</vt:lpstr>
      <vt:lpstr>מקיפה-פנסיונרים עד 31.12.17</vt:lpstr>
      <vt:lpstr>מקיפה-פנסיונרים זכאים</vt:lpstr>
      <vt:lpstr>פנסיה מקיפה - מסלולים מתמחים</vt:lpstr>
      <vt:lpstr>מקיפה-פנסיונרים</vt:lpstr>
      <vt:lpstr>פנסיה כללית תלוי גיל</vt:lpstr>
      <vt:lpstr>פנסיה כללית - מסלולים מתמחים</vt:lpstr>
      <vt:lpstr>כללית-פנסיונרים עד 31.12.17</vt:lpstr>
      <vt:lpstr>כללית-פנסיונרים</vt:lpstr>
      <vt:lpstr>מסלולים מתמחים</vt:lpstr>
      <vt:lpstr>'כללית-פנסיונרים'!Print_Area</vt:lpstr>
      <vt:lpstr>'כללית-פנסיונרים עד 31.12.17'!Print_Area</vt:lpstr>
      <vt:lpstr>'מקיפה-פנסיונרים'!Print_Area</vt:lpstr>
      <vt:lpstr>'מקיפה-פנסיונרים זכאים'!Print_Area</vt:lpstr>
      <vt:lpstr>'מקיפה-פנסיונרים עד 31.12.17'!Print_Area</vt:lpstr>
      <vt:lpstr>'מקיפה - הלכה'!Print_Area</vt:lpstr>
      <vt:lpstr>'עמיתי דור ביניים'!Print_Area</vt:lpstr>
      <vt:lpstr>'פנסיה כללית - מסלולים מתמחים'!Print_Area</vt:lpstr>
      <vt:lpstr>'פנסיה כללית תלוי גיל'!Print_Area</vt:lpstr>
      <vt:lpstr>'פנסיה מקיפה - מסלולים מתמחים'!Print_Area</vt:lpstr>
      <vt:lpstr>'פנסיה מקיפה תלוי גיל'!Print_Area</vt:lpstr>
      <vt:lpstr>'פנסיית יסוד'!Print_Area</vt:lpstr>
    </vt:vector>
  </TitlesOfParts>
  <Company>Phoenix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מדיניות השקעה צפויה לשנת 2021 - פנסיה - עדכון אפריל 2021</dc:title>
  <dc:creator>usf12840</dc:creator>
  <cp:lastModifiedBy>Artiom Zelensky</cp:lastModifiedBy>
  <cp:lastPrinted>2018-11-01T14:03:26Z</cp:lastPrinted>
  <dcterms:created xsi:type="dcterms:W3CDTF">2010-10-12T06:56:00Z</dcterms:created>
  <dcterms:modified xsi:type="dcterms:W3CDTF">2024-02-01T13:33:53Z</dcterms:modified>
  <dc:language>עברית</dc:language>
</cp:coreProperties>
</file>