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Users\m_artiomz\Desktop\New folder\"/>
    </mc:Choice>
  </mc:AlternateContent>
  <xr:revisionPtr revIDLastSave="0" documentId="13_ncr:1_{16D9575C-D577-46A4-8181-066DC25097F6}"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מסלולים עוקבי מדדים" sheetId="7" r:id="rId5"/>
    <sheet name="חיסכון לכל ילד" sheetId="5" r:id="rId6"/>
  </sheets>
  <definedNames>
    <definedName name="_xlnm._FilterDatabase" localSheetId="4" hidden="1">'מסלולים עוקבי מדדים'!$B$37:$F$37</definedName>
    <definedName name="_xlnm.Print_Area" localSheetId="3">'מסלולים  מתמחים'!$B$55:$X$64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7" l="1"/>
  <c r="I44" i="7"/>
  <c r="J44" i="7"/>
  <c r="G43" i="7"/>
  <c r="I30" i="7"/>
  <c r="G32" i="7"/>
  <c r="I29" i="7"/>
  <c r="I17" i="7"/>
  <c r="J22" i="7"/>
  <c r="I22" i="7"/>
  <c r="J20" i="7"/>
  <c r="I20" i="7"/>
  <c r="J18" i="7"/>
  <c r="I18" i="7"/>
  <c r="J11" i="7"/>
  <c r="I11" i="7"/>
  <c r="J8" i="7"/>
  <c r="I8" i="7"/>
  <c r="J7" i="7"/>
  <c r="I7" i="7"/>
  <c r="G10" i="7"/>
  <c r="J6" i="7"/>
  <c r="I6" i="7"/>
  <c r="G21" i="7"/>
  <c r="I114" i="6" l="1"/>
  <c r="J143" i="6"/>
  <c r="I143" i="6"/>
  <c r="I142" i="6"/>
  <c r="J142" i="6"/>
  <c r="I140" i="6"/>
  <c r="J129" i="6" l="1"/>
  <c r="I129" i="6"/>
  <c r="J120" i="6"/>
  <c r="I120" i="6"/>
  <c r="J116" i="6"/>
  <c r="I115" i="6"/>
  <c r="J115" i="6"/>
  <c r="J113" i="6"/>
  <c r="I113" i="6"/>
  <c r="I105" i="6"/>
  <c r="G106" i="6"/>
  <c r="I91" i="6"/>
  <c r="J96" i="6"/>
  <c r="I96" i="6"/>
  <c r="J94" i="6"/>
  <c r="I94" i="6"/>
  <c r="J93" i="6"/>
  <c r="I93" i="6"/>
  <c r="J92" i="6"/>
  <c r="I92" i="6"/>
  <c r="J91" i="6"/>
  <c r="J73" i="6"/>
  <c r="I73" i="6"/>
  <c r="J71" i="6"/>
  <c r="I71" i="6"/>
  <c r="J70" i="6"/>
  <c r="I70" i="6"/>
  <c r="J69" i="6"/>
  <c r="I69" i="6"/>
  <c r="J68" i="6"/>
  <c r="I68" i="6"/>
  <c r="G95" i="6"/>
  <c r="G32" i="6" l="1"/>
  <c r="J6" i="6"/>
  <c r="I6" i="6"/>
  <c r="G144" i="6"/>
  <c r="G133" i="6"/>
  <c r="G122" i="6"/>
  <c r="G84" i="6"/>
  <c r="G72" i="6"/>
  <c r="G61" i="6"/>
  <c r="G49" i="6"/>
  <c r="G15" i="6"/>
  <c r="F15" i="6"/>
  <c r="F22" i="1"/>
  <c r="F41" i="1"/>
  <c r="F40" i="1"/>
  <c r="F78" i="1"/>
  <c r="F59" i="1"/>
  <c r="F56" i="1"/>
  <c r="F37" i="1"/>
  <c r="J55" i="7" l="1"/>
  <c r="I55" i="7"/>
  <c r="E54" i="7"/>
  <c r="D54" i="7"/>
  <c r="C54" i="7"/>
  <c r="J53" i="7"/>
  <c r="I53" i="7"/>
  <c r="J51" i="7"/>
  <c r="I51" i="7"/>
  <c r="J50" i="7"/>
  <c r="I50" i="7"/>
  <c r="C10" i="7" l="1"/>
  <c r="J9" i="7"/>
  <c r="I9" i="7"/>
  <c r="J33" i="7"/>
  <c r="I33" i="7"/>
  <c r="F32" i="7"/>
  <c r="J31" i="7"/>
  <c r="I31" i="7"/>
  <c r="J30" i="7"/>
  <c r="J29" i="7"/>
  <c r="F21" i="7"/>
  <c r="J17" i="7"/>
  <c r="F43" i="7"/>
  <c r="J42" i="7"/>
  <c r="I42" i="7"/>
  <c r="J41" i="7"/>
  <c r="I41" i="7"/>
  <c r="J40" i="7"/>
  <c r="I40" i="7"/>
  <c r="J39" i="7"/>
  <c r="I39" i="7"/>
  <c r="F95" i="6"/>
  <c r="J107" i="6"/>
  <c r="I107" i="6"/>
  <c r="F106" i="6"/>
  <c r="J105" i="6"/>
  <c r="J104" i="6"/>
  <c r="I104" i="6"/>
  <c r="J103" i="6"/>
  <c r="I103" i="6"/>
  <c r="J102" i="6"/>
  <c r="I102" i="6"/>
  <c r="J85" i="6"/>
  <c r="I85" i="6"/>
  <c r="F84" i="6"/>
  <c r="J83" i="6"/>
  <c r="I83" i="6"/>
  <c r="J82" i="6"/>
  <c r="I82" i="6"/>
  <c r="J81" i="6"/>
  <c r="I81" i="6"/>
  <c r="J80" i="6"/>
  <c r="I80" i="6"/>
  <c r="J50" i="6"/>
  <c r="I50" i="6"/>
  <c r="E49" i="6"/>
  <c r="D49" i="6"/>
  <c r="J48" i="6"/>
  <c r="I48" i="6"/>
  <c r="J47" i="6"/>
  <c r="I47" i="6"/>
  <c r="J46" i="6"/>
  <c r="I46" i="6"/>
  <c r="J45" i="6"/>
  <c r="I45" i="6"/>
  <c r="J44" i="6"/>
  <c r="I44" i="6"/>
  <c r="J43" i="6"/>
  <c r="I43" i="6"/>
  <c r="J42" i="6"/>
  <c r="I42" i="6"/>
  <c r="J41" i="6"/>
  <c r="I41" i="6"/>
  <c r="J40" i="6"/>
  <c r="I40" i="6"/>
  <c r="J141" i="6" l="1"/>
  <c r="I141" i="6"/>
  <c r="J140" i="6"/>
  <c r="F75" i="1" l="1"/>
  <c r="F19" i="1"/>
  <c r="J145" i="6" l="1"/>
  <c r="I145" i="6"/>
  <c r="C144" i="6"/>
  <c r="J134" i="6"/>
  <c r="I134" i="6"/>
  <c r="C133" i="6"/>
  <c r="J132" i="6"/>
  <c r="I132" i="6"/>
  <c r="J131" i="6"/>
  <c r="I131" i="6"/>
  <c r="J130" i="6"/>
  <c r="I130" i="6"/>
  <c r="J123" i="6"/>
  <c r="I123" i="6"/>
  <c r="C122" i="6"/>
  <c r="J121" i="6"/>
  <c r="I121" i="6"/>
  <c r="J119" i="6"/>
  <c r="I119" i="6"/>
  <c r="J118" i="6"/>
  <c r="I118" i="6"/>
  <c r="J117" i="6"/>
  <c r="I117" i="6"/>
  <c r="I116" i="6"/>
  <c r="J114" i="6"/>
  <c r="E61" i="6"/>
  <c r="D61" i="6"/>
  <c r="C61" i="6"/>
  <c r="J60" i="6"/>
  <c r="I60" i="6"/>
  <c r="J33" i="6"/>
  <c r="I33" i="6"/>
  <c r="E32" i="6"/>
  <c r="D32" i="6"/>
  <c r="C32" i="6"/>
  <c r="J31" i="6"/>
  <c r="I31" i="6"/>
  <c r="J30" i="6"/>
  <c r="I30" i="6"/>
  <c r="J29" i="6"/>
  <c r="I29" i="6"/>
  <c r="J28" i="6"/>
  <c r="I28" i="6"/>
  <c r="J27" i="6"/>
  <c r="I27" i="6"/>
  <c r="J26" i="6"/>
  <c r="I26" i="6"/>
  <c r="J25" i="6"/>
  <c r="I25" i="6"/>
  <c r="J24" i="6"/>
  <c r="I24" i="6"/>
  <c r="J23" i="6"/>
  <c r="I23" i="6"/>
  <c r="C72" i="6"/>
  <c r="J16" i="6"/>
  <c r="I16" i="6"/>
  <c r="E15" i="6"/>
  <c r="D15" i="6"/>
  <c r="C15" i="6"/>
  <c r="J14" i="6"/>
  <c r="I14" i="6"/>
  <c r="J13" i="6"/>
  <c r="I13" i="6"/>
  <c r="J12" i="6"/>
  <c r="I12" i="6"/>
  <c r="J11" i="6"/>
  <c r="I11" i="6"/>
  <c r="J10" i="6"/>
  <c r="I10" i="6"/>
  <c r="J9" i="6"/>
  <c r="I9" i="6"/>
  <c r="J8" i="6"/>
  <c r="I8" i="6"/>
  <c r="J7" i="6"/>
  <c r="I7"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<sst xmlns="http://schemas.openxmlformats.org/spreadsheetml/2006/main" count="1367" uniqueCount="237">
  <si>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</si>
  <si>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</si>
  <si>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</si>
  <si>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</si>
  <si>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</si>
  <si>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</si>
  <si>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</si>
  <si>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</si>
  <si>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</si>
  <si>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</si>
  <si>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</si>
  <si>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</si>
  <si>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</si>
  <si>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</si>
  <si>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</si>
  <si>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</si>
  <si>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</si>
  <si>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</si>
  <si>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</si>
  <si>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</si>
  <si>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</si>
  <si>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</si>
  <si>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</si>
  <si>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</si>
  <si>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</si>
  <si>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</si>
  <si>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</si>
  <si>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</si>
  <si>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</si>
  <si>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</si>
  <si>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</si>
  <si>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</si>
  <si>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</si>
  <si>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</si>
  <si>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</si>
  <si>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</si>
  <si>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</si>
  <si>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</si>
  <si>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</si>
  <si>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</si>
  <si>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</si>
  <si>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</si>
  <si>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</si>
  <si>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</si>
  <si>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</si>
  <si>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</si>
  <si>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</si>
  <si>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</si>
  <si>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</si>
  <si>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</si>
  <si>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</si>
  <si>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</si>
  <si>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</si>
  <si>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</si>
  <si>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</si>
  <si>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</si>
  <si>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</si>
  <si>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</si>
  <si>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</si>
  <si>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</si>
  <si>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</si>
  <si>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</si>
  <si>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</si>
  <si>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</si>
  <si>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</si>
  <si>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</si>
  <si>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</si>
  <si>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</si>
  <si>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</si>
  <si>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</si>
  <si>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</si>
  <si>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</si>
  <si>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</si>
  <si>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</si>
  <si>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</si>
  <si>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</si>
  <si>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</si>
  <si>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</si>
  <si>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</si>
  <si>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</si>
  <si>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</si>
  <si>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</si>
  <si>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</si>
  <si>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</si>
  <si>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</si>
  <si>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</si>
  <si>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</si>
  <si>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</si>
  <si>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</si>
  <si>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</si>
  <si>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</si>
  <si>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</si>
  <si>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</si>
  <si>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</si>
  <si>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</si>
  <si>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</si>
  <si>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</si>
  <si>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</si>
  <si>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</si>
  <si>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</si>
  <si>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</si>
  <si>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</si>
  <si>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</si>
  <si>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</si>
  <si>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</si>
  <si>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</si>
  <si>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</si>
  <si>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</si>
  <si>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</si>
  <si>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</si>
  <si>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</si>
  <si>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</si>
  <si>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</si>
  <si>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</si>
  <si>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</si>
  <si>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</si>
  <si>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</si>
  <si>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</si>
  <si>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</si>
  <si>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</si>
  <si>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</si>
  <si>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</si>
  <si>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</si>
  <si>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</si>
  <si>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</si>
  <si>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</si>
  <si>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</si>
  <si>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</si>
  <si>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</si>
  <si>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</si>
  <si>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</si>
  <si>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</si>
  <si>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</si>
  <si>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</si>
  <si>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</si>
  <si>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</si>
  <si>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</si>
  <si>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</si>
  <si>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</si>
  <si>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</si>
  <si>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</si>
  <si>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</si>
  <si>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</si>
  <si>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</si>
  <si>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</si>
  <si>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</si>
  <si>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</si>
  <si>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</si>
  <si>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</si>
  <si>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</si>
  <si>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</si>
  <si>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</si>
  <si>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</si>
  <si>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</si>
  <si>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</si>
  <si>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</si>
  <si>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</si>
  <si>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</si>
  <si>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</si>
  <si>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</si>
  <si>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</si>
  <si>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</si>
  <si>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</si>
  <si>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</si>
  <si>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</si>
  <si>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</si>
  <si>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</si>
  <si>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</si>
  <si>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</si>
  <si>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</si>
  <si>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</si>
  <si>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</si>
  <si>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</si>
  <si>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</si>
  <si>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</si>
  <si>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</si>
  <si>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</si>
  <si>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</si>
  <si>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</si>
  <si>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</si>
  <si>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</si>
  <si>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</si>
  <si>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</si>
  <si>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</si>
  <si>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</si>
  <si>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</si>
  <si>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</si>
  <si>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מגבלת עמלת ניהול חיצוני לשנת 2024</t>
  </si>
  <si>
    <t>12533 - 0.24%</t>
  </si>
  <si>
    <t>12535 - 0.23%</t>
  </si>
  <si>
    <t>29%-41%</t>
  </si>
  <si>
    <t>22%-34%</t>
  </si>
  <si>
    <t>שיעור החשיפה צפוי 24.04.24</t>
  </si>
  <si>
    <t>פרסום מדיניות השקעה החל מיולי 2024</t>
  </si>
  <si>
    <t>פרסום מדיניות השקעה החל מאפריל 2024</t>
  </si>
  <si>
    <t xml:space="preserve"> עוקב מדד S&amp;P 500</t>
  </si>
  <si>
    <t>כספי (שקלי)</t>
  </si>
  <si>
    <t>נכסי המסלול יהיו חשופים לנכסים הבאים אשר אינם צמודים ואינם חשופים לסיכוני מטבע (פרט למטבע השקל החדש): פיקדונות שקליים, מלוות ממשלתיות נקובות בש"ח, הלוואות שקליות ואג"ח שקליות (סחירות ושאינן סחירות), בשיעור שלא יפחת מ-75% ולא יעלה על 120% מנכסי המסלול. חשיפה לנכסים כאמור תושג באמצעות השקעה במישרין, בנגזרים (לרבות חוזים עתידיים, אופציות וכתבי אופציות), בקרנות סל ובקרנות נאמנות. יתרת הנכסים תושקע בכפוף להוראות הדין ובתנאי ששיעור החשיפה הכולל במסלול לא יעלה על 120% מנכסי המסלול.</t>
  </si>
  <si>
    <t>נכסי המסלול יהיו חשופים לðכסים הבאים בארץ ובחו"ל: פיקדונות, אג"ח סחירות ושאינן סחירות לרבות אג"ח
הכוללות רכיב המרה, וני"ע מסחריים, 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 75ולא יעלה על % 120מנכסי המסלול.
חשיפה לנכסים כאמור תושג באמצעות השקעה במישרין והן באמצעות השקעה בנגזרים )לרבות חוזים עתידיים,
אופציות וכתבי אופציות(, בקרנות סל, בקרנות נאמנות ובקרנות השקעה המתמחות בחוב. החל מיום  1ביולי 2024
השקעה בקרנות השקעה מתמחות בחוב תהיה בתנאי שבהתאם למדיניות ההשקעה שלהן, שיעור החשיפה לחוב
לא יפחת מ %.75
יתרת הנכסים תושקע בכפוף להוראות הדין ובתנאי ששיעור החשיפה הכולל במסלול לא יעלה על % 120מנכסי
המסלול.
השקעה במסלול זה עשויה להיות חשופה לסיכוני מטבע</t>
  </si>
  <si>
    <t>אשראי ואג"ח עם מניות (עד 25% מניות)</t>
  </si>
  <si>
    <t>נכסי המסלול יהיו חשופים לאשראי ואג"ח באמצעות הנכסים הבאים בארץ ובחו"ל: פיקדונות, אג"ח סחירות
ושאינן סחירות לרבות אג"ח הכוללות רכיב המרה, ני"ע מסחריים, 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 .75חשיפה למניות תהיה בשיעור שלא יעלה על % 25מנכסי המסלול.
שיעור החשיפה הכולל במסלול לא יעלה על % 120מנכסי המסלול.
חשיפה לנכסים כאמור תושג באמצעות השקעה במישרין והן באמצעות השקעה בנגזרים )לרבות חוזים עתידיים,
אופציות וכתבי אופציות(, בקרנות סל, בקרנות נאמנות, בקרנות השקעה ובקרנות השקעה המתמחות בחוב. החל
מיום  1ביולי  2024השקעה בקרנות השקעה מתמחות בחוב תהיה בתנאי שבהתאם למדיניות ההשקעה שלהן,
שיעור החשיפה לחוב לא יפחת מ %.75
יתרת הנכסים תושקע בכפוף להוראות הדין ובתנאי ששיעור החשיפה הכולל במסלול לא יעלה על % 120מנכסי
המסלול.
השקעה במסלול זה עשויה להיות חשופה לסיכוני מטבע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</si>
  <si>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מניות סחיר</t>
  </si>
  <si>
    <t>גמל ופנסיה משלימה</t>
  </si>
  <si>
    <t>ריק במקור</t>
  </si>
  <si>
    <t>אג"ח עד 25% במניות סחיר</t>
  </si>
  <si>
    <t>גמל (השתלמות והשקעה)</t>
  </si>
  <si>
    <t>אג"ח - סחיר</t>
  </si>
  <si>
    <t>נכסי המסלול יהיו חשופים למניות בארץ ובחו"ל, בשיעור חשיפה שלא יפחת מ-% 75ולא יעלה על % 120חשיפה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3חודשים ממועד הפקדתם.
השקעה במסלול זה עשויה להיות חשופה לסיכוני מטבע</t>
  </si>
  <si>
    <t>נכסי המסלול יהיו חשופים לאג"ח קונצרני ואג"ח ממשלתי בארץ ובחו"ל, בשיעור חשיפה שלא יפחת מ-%.75
חשיפה למניות תהיה באמצעות השקעה בנכסים סחירים ובשיעור שלא יעלה על % 25מנכסי המסלול.
חשיפה לנכסים כאמור תושג באמצעות השקעה בנכסים סחירים בלבד כששיעור החשיפה הכולל במסלול לא יעלה
על % 120מנכסי המסלול.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שאיðה עולה על  3חודשים ממועד הפקדתם.
השקעה במסלול זה עשויה להיות חשופה לסיכוני מטבע</t>
  </si>
  <si>
    <t>נכסי המסלול יהיו חשופים לאג"ח קונצרני ואג"ח ממשלתי בארץ ובחו"ל, בשיעור חשיפה שלא יפחת מ-% 75ולא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3חודשים ממועד הפקדתם.
השקעה במסלול זה עשויה להיות חשופה לסיכוני מטבע</t>
  </si>
  <si>
    <t>מדיניות מסלולים עוקבי מדדים - גמל</t>
  </si>
  <si>
    <t>עוקב מדדי אג"ח עד 25% במניות</t>
  </si>
  <si>
    <t>עוקב מדדי מניות</t>
  </si>
  <si>
    <t>מדד MSCI WORLD</t>
  </si>
  <si>
    <t>US treasury index</t>
  </si>
  <si>
    <t>IBOXIG	- 70%
IBOXHY	- 30%</t>
  </si>
  <si>
    <t xml:space="preserve">עוקב מדדי אג"ח </t>
  </si>
  <si>
    <t>נכסי המסלול יעקבו באמצעות מכשירי עוקבי מדד ובשיעור שלא יפחת מ-% ,75אחר מדדי אג"ח קונצרני ומדדי
אג"ח ממשלתי ולכל הפחות אחר שלושה מדדים כאמור. החשיפה למניות תהיה בשיעור שלא יעלה על % 25מנכסי
המסלול.
שיעור החשיפה הכולל במסלול לא יעלה על % 100מנכסי המסלול.
יתרת נכסי המסלול יעקבו אחר מדדים שונים למעט שיעור מהנכסים שיושקע באופן הבא:
א. בנגזרים המשמשים לצרכי גידור;
ב. לצורך הפקדות, משיכות והעברות כספים או טיפול בביטחונות בגין נגזרים, באחד או יותר מן הבאים:
 (1מזומנים;
 (2מק"מ;
 (3פיקדונות שהופקדו לתקופה שאינה עולה על  12חודשים ממועד הפקדתם;
 (4אג"ח של מדינת ישראל שמועד פירעונן אינו עולה על  12חודשים;
 (5באג"ח של מדינת חוץ מאושרת שמועד פירעונן אינו עולה על  12חודשים, ובלבד שהאג"ח והנגזר נרכשו
באותה מדינת חוץ מאושרת;
 (6קרן כספית שהגדרתה בתקנות השקעות משותפות בנאמנות )נכסים שמותר לקנות ולהחזיק בקרן
ושיעוריהם המרביים(, התש"נה-.1994
המעקב אחר המדדים כאמור יהיה בכפוף להוראות הדין ועשוי להיות חשוף לסיכוני מטבע</t>
  </si>
  <si>
    <t>נכסי המסלול, יעקבו באמצעות מכשירים עוקבי מדד ובשיעור שלא יפחת מ-% 75ולא יעלה על % ,100יעקבו
באמצעות מכשירים עוקבי מדד אחר מדדי מניות  ולכל הפחות בשלושה מדדים כאמור באמצעות מכשירים עוקבי
מדד כאמור שאינם דומים.
שיעור המעקב אחר כל אחד משלושת המדדים, ששיעורם מסך נכסי המסלול הוא הגדול ביותר, לא יפחת מ-%10
ולא יעלה על % 50מנכסי המסלול.
יתרת נכסי המסלול יעקבו אחר מדדים שונים למעט שיעור מהנכסים שיושקע באופן הבא:
א. בנגזרים המשמשים לצרכי גידור;
ב. לצורך הפקדות, משיכות והעברות כספים או טיפול בביטחונות בגין נגזרים, באחד או יותר מן הבאים:
 (1מזומנים;
 (2מק"מ;
 (3פיקדונות שהופקדו לתקופה שאינה עולה על  12חודשים ממועד הפקדתם;
 (4אג"ח של מדינת ישראל שמועד פירעונן אינו עולה על  12חודשים;
 (5באג"ח של מדינת חוץ מאושרת שמועד פירעונן אינו עולה על  12חודשים, ובלבד שהאג"ח והנגזר נרכשו
באותה מדינת חוץ מאושרת;
 (6קרן כספית שהגדרתה בתקנות השקעות משותפות בנאמנות )נכסים שמותר לקנות ולהחזיק בקרן
ושיעוריהם המרביים(, התש"נה-.1994
]העונים על התנאים המנויים בסעיף  6בפרק  ,4חלק  ,2שער  ,5בחוזר המאוחד שכותרתו ניהול נכסי השקעה[
בכפוף להוראות הדין.
המעקב אחר המדדים כאמור יהיה בכפוף להוראות הדין ועשוי להיות חשוף לסיכוני מטבע</t>
  </si>
  <si>
    <t>נכסי המסלול יעקבו באמצעות מכשירי עוקבי מדד ובשיעור שלא יפחת מ-% 75ולא יעלה על % ,100אחר מדדי
אג"ח קונצרני ואג"ח ממשלתי ]העונים על התנאים המנויים בסעיף  6בפרק  ,4חלק  ,2שער  5בחוזר המאוחד
שכותרתו ניהול נכסי השקעה[, ולכל הפחות אחר בשלושה מדדים כאמור שאינם דומים.
שיעור המעקב אחר כל אחד משלושת המדדים, ששיעורם מסך נכסי המסלול הוא הגדול ביותר, לא יפחת מ-%10
ולא יעלה על % 50מנכסי המסלול.
יתרת נכסי המסלול יעקבו אחר מדדים שוðים, למעט שיעור מהנכסים שיושקע באופן הבא:
א. בנגזרים המשמשים לצרכי גידור;
ב. לצורך הפקדות, משיכות והעברות כספים או טיפול בביטחונות בגין נגזרים, באחד או יותר מן הבאים:
 (1במזומנים;
 (2מק"מ;
 (3פיקדונות שהופקדו לתקופה שאינה עולה על  12חודשים ממועד הפקדת;
 (4אג"ח של מדינת ישראל שמועד פירעונן אינו עולה על  12חודשים;
 (5באג"ח של מדינת חוץ מאושרת שמועד פירעונן אינו עולה על  12חודשים, ובלבד שהאג"ח והנגזר
נרכשו באותה מדינת חוץ מאושרת;
 (6קרן כספית שהגדרתה בתקנות השקעות משותפות בנאמנות )נכסים שמותר לקנות ולהחזיק בקרן
ושיעוריהם המרביים(, התש"נה-.1994
]העונים על התנאים המנויים בסעיף  6בפרק  ,4חלק  ,2שער  ,5בחוזר המאוחד שכותרתו ניהול נכסי השקעה[
המעקב אחר המדדים כאמור יהיה בכפוף להוראות הדין ועשוי להיות חשוף לסיכוני מטבע</t>
  </si>
  <si>
    <t xml:space="preserve">אלפא מור תגמולים </t>
  </si>
  <si>
    <t xml:space="preserve">מור השתלמות </t>
  </si>
  <si>
    <t>מור קופת גמל להשקעה</t>
  </si>
  <si>
    <t>אלפא מור תגמולים</t>
  </si>
  <si>
    <t xml:space="preserve">מור קרן השתלמות </t>
  </si>
  <si>
    <t xml:space="preserve">מור גמל להשקעה </t>
  </si>
  <si>
    <t>מור השתלמות</t>
  </si>
  <si>
    <t xml:space="preserve">מור קופת גמל להשקעה </t>
  </si>
  <si>
    <t>שיעור החשיפה צפוי 01.07.24</t>
  </si>
  <si>
    <t>שיעור החשיפה בפועל 30.06.2024</t>
  </si>
  <si>
    <t xml:space="preserve">	שיעור החשיפה ליום 30.06.24 </t>
  </si>
  <si>
    <t>מסלול חדש</t>
  </si>
  <si>
    <t>אשראי ואג"ח</t>
  </si>
  <si>
    <t>15% - מדד מניות כללי
85% - מדד MSCI WORLD</t>
  </si>
  <si>
    <t>עמוה1</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</si>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</sst>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
  </numFmts>
  <fonts count="33"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name val="Arial"/>
      <family val="2"/>
      <scheme val="minor"/>
    </font>
    <font>
      <sz val="8"/>
      <name val="Arial"/>
      <family val="2"/>
      <charset val="177"/>
      <scheme val="minor"/>
    </font>
    <font>
      <b/>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7">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thin">
        <color theme="0"/>
      </bottom>
      <diagonal/>
    </border>
    <border>
      <left/>
      <right style="medium">
        <color indexed="64"/>
      </right>
      <top style="thin">
        <color theme="0"/>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top style="thin">
        <color theme="0"/>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325">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0" fontId="17" fillId="2" borderId="4" xfId="0" applyFont="1" applyFill="1" applyBorder="1" applyAlignment="1">
      <alignment horizontal="right"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5" xfId="1" applyNumberFormat="1" applyFont="1" applyFill="1" applyBorder="1" applyAlignment="1">
      <alignment horizontal="center" vertical="center"/>
    </xf>
    <xf numFmtId="10" fontId="23" fillId="6" borderId="46" xfId="1" applyNumberFormat="1" applyFont="1" applyFill="1" applyBorder="1" applyAlignment="1">
      <alignment horizontal="center" vertical="center"/>
    </xf>
    <xf numFmtId="10" fontId="23" fillId="6" borderId="47" xfId="1" applyNumberFormat="1" applyFont="1" applyFill="1" applyBorder="1" applyAlignment="1">
      <alignment horizontal="center" vertical="center"/>
    </xf>
    <xf numFmtId="10" fontId="23" fillId="7" borderId="45" xfId="1" applyNumberFormat="1" applyFont="1" applyFill="1" applyBorder="1" applyAlignment="1">
      <alignment horizontal="center" vertical="center"/>
    </xf>
    <xf numFmtId="0" fontId="23" fillId="7" borderId="46" xfId="0" applyFont="1" applyFill="1" applyBorder="1" applyAlignment="1">
      <alignment horizontal="center" vertical="center" readingOrder="2"/>
    </xf>
    <xf numFmtId="10" fontId="23" fillId="7" borderId="46"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5" xfId="1" applyNumberFormat="1" applyFont="1" applyFill="1" applyBorder="1" applyAlignment="1">
      <alignment horizontal="center" vertical="center"/>
    </xf>
    <xf numFmtId="10" fontId="27" fillId="6" borderId="46" xfId="1" applyNumberFormat="1" applyFont="1" applyFill="1" applyBorder="1" applyAlignment="1">
      <alignment horizontal="center" vertical="center"/>
    </xf>
    <xf numFmtId="10" fontId="27" fillId="6" borderId="47" xfId="1" applyNumberFormat="1" applyFont="1" applyFill="1" applyBorder="1" applyAlignment="1">
      <alignment horizontal="center" vertical="center"/>
    </xf>
    <xf numFmtId="10" fontId="27" fillId="7" borderId="45" xfId="1" applyNumberFormat="1" applyFont="1" applyFill="1" applyBorder="1" applyAlignment="1">
      <alignment horizontal="center" vertical="center"/>
    </xf>
    <xf numFmtId="0" fontId="23" fillId="6" borderId="53" xfId="0" applyFont="1" applyFill="1" applyBorder="1" applyAlignment="1">
      <alignment vertical="center" wrapText="1" readingOrder="2"/>
    </xf>
    <xf numFmtId="10" fontId="23" fillId="6" borderId="53" xfId="1" applyNumberFormat="1" applyFont="1" applyFill="1" applyBorder="1" applyAlignment="1">
      <alignment horizontal="center" vertical="center"/>
    </xf>
    <xf numFmtId="0" fontId="23" fillId="6" borderId="53" xfId="0" applyFont="1" applyFill="1" applyBorder="1" applyAlignment="1">
      <alignment horizontal="center" vertical="center" readingOrder="2"/>
    </xf>
    <xf numFmtId="10" fontId="23" fillId="6" borderId="53" xfId="0" applyNumberFormat="1" applyFont="1" applyFill="1" applyBorder="1" applyAlignment="1">
      <alignment horizontal="center" vertical="center"/>
    </xf>
    <xf numFmtId="0" fontId="23" fillId="6" borderId="53" xfId="0" applyFont="1" applyFill="1" applyBorder="1" applyAlignment="1">
      <alignment horizontal="center" vertical="center"/>
    </xf>
    <xf numFmtId="0" fontId="23" fillId="6" borderId="46" xfId="0" applyFont="1" applyFill="1" applyBorder="1" applyAlignment="1">
      <alignment vertical="center" wrapText="1" readingOrder="2"/>
    </xf>
    <xf numFmtId="0" fontId="23" fillId="6" borderId="46" xfId="0" applyFont="1" applyFill="1" applyBorder="1" applyAlignment="1">
      <alignment horizontal="center" vertical="center" readingOrder="2"/>
    </xf>
    <xf numFmtId="10" fontId="23" fillId="6" borderId="46" xfId="0" applyNumberFormat="1" applyFont="1" applyFill="1" applyBorder="1" applyAlignment="1">
      <alignment horizontal="center" vertical="center"/>
    </xf>
    <xf numFmtId="0" fontId="23" fillId="6" borderId="46" xfId="0" applyFont="1" applyFill="1" applyBorder="1" applyAlignment="1">
      <alignment horizontal="center" vertical="center"/>
    </xf>
    <xf numFmtId="0" fontId="23" fillId="6" borderId="0" xfId="0" applyFont="1" applyFill="1" applyAlignment="1">
      <alignment vertical="center"/>
    </xf>
    <xf numFmtId="0" fontId="23" fillId="6" borderId="49" xfId="0" applyFont="1" applyFill="1" applyBorder="1" applyAlignment="1">
      <alignment vertical="center"/>
    </xf>
    <xf numFmtId="165" fontId="23" fillId="7" borderId="46"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0" fontId="28" fillId="5" borderId="55" xfId="0" applyFont="1" applyFill="1" applyBorder="1" applyAlignment="1">
      <alignment vertical="center" readingOrder="2"/>
    </xf>
    <xf numFmtId="0" fontId="29" fillId="5" borderId="56" xfId="0" applyFont="1" applyFill="1" applyBorder="1" applyAlignment="1">
      <alignment horizontal="center" vertical="center" wrapText="1"/>
    </xf>
    <xf numFmtId="0" fontId="29" fillId="5" borderId="53" xfId="0" applyFont="1" applyFill="1" applyBorder="1" applyAlignment="1">
      <alignment horizontal="center" vertical="center" wrapText="1"/>
    </xf>
    <xf numFmtId="0" fontId="29" fillId="5" borderId="57" xfId="0" applyFont="1" applyFill="1" applyBorder="1" applyAlignment="1">
      <alignment horizontal="center" vertical="center" wrapText="1"/>
    </xf>
    <xf numFmtId="0" fontId="29" fillId="5" borderId="58" xfId="0" applyFont="1" applyFill="1" applyBorder="1" applyAlignment="1">
      <alignment horizontal="center" vertical="center" wrapText="1"/>
    </xf>
    <xf numFmtId="0" fontId="23" fillId="6" borderId="59" xfId="0" applyFont="1" applyFill="1" applyBorder="1" applyAlignment="1">
      <alignment vertical="center" wrapText="1" readingOrder="2"/>
    </xf>
    <xf numFmtId="10" fontId="23" fillId="7" borderId="60" xfId="1" applyNumberFormat="1" applyFont="1" applyFill="1" applyBorder="1" applyAlignment="1">
      <alignment horizontal="center" vertical="center"/>
    </xf>
    <xf numFmtId="0" fontId="23" fillId="7" borderId="45" xfId="0" applyFont="1" applyFill="1" applyBorder="1" applyAlignment="1">
      <alignment horizontal="center" vertical="center" readingOrder="2"/>
    </xf>
    <xf numFmtId="0" fontId="23" fillId="6" borderId="59" xfId="0" applyFont="1" applyFill="1" applyBorder="1" applyAlignment="1">
      <alignment vertical="center" readingOrder="2"/>
    </xf>
    <xf numFmtId="166" fontId="23" fillId="7" borderId="45" xfId="0" applyNumberFormat="1" applyFont="1" applyFill="1" applyBorder="1" applyAlignment="1">
      <alignment horizontal="center" vertical="center"/>
    </xf>
    <xf numFmtId="166" fontId="23" fillId="7" borderId="46" xfId="0" applyNumberFormat="1" applyFont="1" applyFill="1" applyBorder="1" applyAlignment="1">
      <alignment horizontal="center" vertical="center"/>
    </xf>
    <xf numFmtId="0" fontId="23" fillId="6" borderId="61" xfId="0" applyFont="1" applyFill="1" applyBorder="1" applyAlignment="1">
      <alignment vertical="center" readingOrder="2"/>
    </xf>
    <xf numFmtId="10" fontId="23" fillId="6" borderId="62" xfId="1" applyNumberFormat="1" applyFont="1" applyFill="1" applyBorder="1" applyAlignment="1">
      <alignment horizontal="center" vertical="center"/>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7" borderId="62" xfId="1" applyNumberFormat="1" applyFont="1" applyFill="1" applyBorder="1" applyAlignment="1">
      <alignment horizontal="center" vertical="center"/>
    </xf>
    <xf numFmtId="10" fontId="23" fillId="7" borderId="65" xfId="1" applyNumberFormat="1" applyFont="1" applyFill="1" applyBorder="1" applyAlignment="1">
      <alignment horizontal="center" vertical="center"/>
    </xf>
    <xf numFmtId="10" fontId="23" fillId="0" borderId="0" xfId="0" applyNumberFormat="1" applyFont="1" applyAlignment="1">
      <alignment horizontal="center" vertical="center"/>
    </xf>
    <xf numFmtId="166" fontId="29" fillId="5" borderId="53" xfId="0" applyNumberFormat="1" applyFont="1" applyFill="1" applyBorder="1" applyAlignment="1">
      <alignment horizontal="center" vertical="center" wrapText="1"/>
    </xf>
    <xf numFmtId="0" fontId="29" fillId="5" borderId="66" xfId="0" applyFont="1" applyFill="1" applyBorder="1" applyAlignment="1">
      <alignment horizontal="center" vertical="center"/>
    </xf>
    <xf numFmtId="0" fontId="29" fillId="5" borderId="66" xfId="0" applyFont="1" applyFill="1" applyBorder="1" applyAlignment="1">
      <alignment horizontal="center" vertical="center" wrapText="1"/>
    </xf>
    <xf numFmtId="166" fontId="29" fillId="5" borderId="66" xfId="0" applyNumberFormat="1" applyFont="1" applyFill="1" applyBorder="1" applyAlignment="1">
      <alignment horizontal="center" vertical="center" wrapText="1"/>
    </xf>
    <xf numFmtId="0" fontId="29" fillId="5" borderId="67" xfId="0" applyFont="1" applyFill="1" applyBorder="1" applyAlignment="1">
      <alignment horizontal="center" vertical="center"/>
    </xf>
    <xf numFmtId="0" fontId="23" fillId="7" borderId="40" xfId="0" applyFont="1" applyFill="1" applyBorder="1" applyAlignment="1">
      <alignment horizontal="center" vertical="center" readingOrder="2"/>
    </xf>
    <xf numFmtId="10" fontId="23" fillId="7" borderId="41" xfId="0" applyNumberFormat="1" applyFont="1" applyFill="1" applyBorder="1" applyAlignment="1">
      <alignment horizontal="center" vertical="center"/>
    </xf>
    <xf numFmtId="10" fontId="23" fillId="0" borderId="0" xfId="0" applyNumberFormat="1" applyFont="1" applyAlignment="1">
      <alignment horizontal="right" vertical="center"/>
    </xf>
    <xf numFmtId="0" fontId="29" fillId="5" borderId="53" xfId="0" applyFont="1" applyFill="1" applyBorder="1" applyAlignment="1">
      <alignment horizontal="center" vertical="center"/>
    </xf>
    <xf numFmtId="10" fontId="30" fillId="0" borderId="0" xfId="1" applyNumberFormat="1" applyFont="1" applyAlignment="1">
      <alignment vertical="center"/>
    </xf>
    <xf numFmtId="166" fontId="23" fillId="0" borderId="0" xfId="0" applyNumberFormat="1" applyFont="1" applyAlignment="1">
      <alignment vertical="center"/>
    </xf>
    <xf numFmtId="166" fontId="23" fillId="7" borderId="45" xfId="1" applyNumberFormat="1" applyFont="1" applyFill="1" applyBorder="1" applyAlignment="1">
      <alignment horizontal="center" vertical="center"/>
    </xf>
    <xf numFmtId="0" fontId="0" fillId="0" borderId="0" xfId="0" applyAlignment="1">
      <alignment horizontal="center"/>
    </xf>
    <xf numFmtId="10" fontId="32" fillId="6" borderId="45" xfId="1" applyNumberFormat="1" applyFont="1" applyFill="1" applyBorder="1" applyAlignment="1">
      <alignment horizontal="center" vertical="center"/>
    </xf>
    <xf numFmtId="0" fontId="7" fillId="2" borderId="0" xfId="0" applyFont="1" applyFill="1" applyAlignment="1">
      <alignment horizontal="right"/>
    </xf>
    <xf numFmtId="0" fontId="17" fillId="2" borderId="0" xfId="0" applyFont="1" applyFill="1" applyAlignment="1">
      <alignment horizontal="right"/>
    </xf>
    <xf numFmtId="0" fontId="8" fillId="2" borderId="0" xfId="0" applyFont="1" applyFill="1" applyAlignment="1">
      <alignment horizontal="right"/>
    </xf>
    <xf numFmtId="0" fontId="12" fillId="3" borderId="0" xfId="0" applyFont="1" applyFill="1" applyAlignment="1">
      <alignment horizontal="right"/>
    </xf>
    <xf numFmtId="0" fontId="11" fillId="2" borderId="0" xfId="0" applyFont="1" applyFill="1" applyAlignment="1">
      <alignment horizontal="center" vertical="top" wrapText="1" readingOrder="2"/>
    </xf>
    <xf numFmtId="0" fontId="17" fillId="2" borderId="1" xfId="0" applyFont="1" applyFill="1" applyBorder="1" applyAlignment="1">
      <alignment horizontal="right" vertical="center"/>
    </xf>
    <xf numFmtId="166" fontId="27" fillId="7" borderId="45" xfId="1"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Alignment="1">
      <alignment horizontal="right" vertical="center" wrapText="1"/>
    </xf>
    <xf numFmtId="0" fontId="4" fillId="2" borderId="5"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5"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23" fillId="6" borderId="52" xfId="0" applyFont="1" applyFill="1" applyBorder="1" applyAlignment="1">
      <alignment horizontal="center" vertical="center" wrapText="1"/>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2" xfId="0" applyFont="1" applyFill="1" applyBorder="1" applyAlignment="1">
      <alignment horizontal="center" vertical="center"/>
    </xf>
    <xf numFmtId="0" fontId="29" fillId="5" borderId="43" xfId="0" applyFont="1" applyFill="1" applyBorder="1" applyAlignment="1">
      <alignment horizontal="center" vertical="center"/>
    </xf>
    <xf numFmtId="0" fontId="29" fillId="5" borderId="44" xfId="0" applyFont="1" applyFill="1" applyBorder="1" applyAlignment="1">
      <alignment horizontal="center" vertical="center"/>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0" xfId="0" applyFont="1" applyFill="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51" xfId="0" applyFont="1" applyFill="1" applyBorder="1" applyAlignment="1">
      <alignment horizontal="center" vertical="center"/>
    </xf>
    <xf numFmtId="0" fontId="23" fillId="6" borderId="52" xfId="0" applyFont="1" applyFill="1" applyBorder="1" applyAlignment="1">
      <alignment horizontal="center" vertical="center"/>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68" xfId="0" applyFont="1" applyFill="1" applyBorder="1" applyAlignment="1">
      <alignment horizontal="right" vertical="center" wrapText="1" readingOrder="2"/>
    </xf>
    <xf numFmtId="0" fontId="4" fillId="2" borderId="6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70"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71"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6" xfId="0" applyNumberFormat="1" applyFont="1" applyFill="1" applyBorder="1" applyAlignment="1">
      <alignment horizontal="center" vertical="center" wrapText="1" readingOrder="2"/>
    </xf>
    <xf numFmtId="166" fontId="4" fillId="2" borderId="6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7" borderId="72" xfId="0" applyFont="1" applyFill="1" applyBorder="1" applyAlignment="1">
      <alignment horizontal="center" vertical="center" wrapText="1"/>
    </xf>
    <xf numFmtId="0" fontId="23" fillId="7" borderId="72" xfId="0" applyFont="1" applyFill="1" applyBorder="1" applyAlignment="1">
      <alignment horizontal="center" vertical="center"/>
    </xf>
    <xf numFmtId="0" fontId="29" fillId="5" borderId="73" xfId="0" applyFont="1" applyFill="1" applyBorder="1" applyAlignment="1">
      <alignment horizontal="center" vertical="center"/>
    </xf>
    <xf numFmtId="0" fontId="23" fillId="7" borderId="63" xfId="0" applyFont="1" applyFill="1" applyBorder="1" applyAlignment="1">
      <alignment horizontal="center" vertical="center" readingOrder="2"/>
    </xf>
    <xf numFmtId="10" fontId="23" fillId="7" borderId="63" xfId="0" applyNumberFormat="1" applyFont="1" applyFill="1" applyBorder="1" applyAlignment="1">
      <alignment horizontal="center" vertical="center"/>
    </xf>
    <xf numFmtId="0" fontId="23" fillId="7" borderId="74" xfId="0" applyFont="1" applyFill="1" applyBorder="1" applyAlignment="1">
      <alignment horizontal="center" vertical="center"/>
    </xf>
    <xf numFmtId="166" fontId="23" fillId="7" borderId="72" xfId="0" applyNumberFormat="1" applyFont="1" applyFill="1" applyBorder="1" applyAlignment="1">
      <alignment horizontal="center" vertical="center"/>
    </xf>
    <xf numFmtId="166" fontId="29" fillId="5" borderId="56" xfId="0" applyNumberFormat="1" applyFont="1" applyFill="1" applyBorder="1" applyAlignment="1">
      <alignment horizontal="center" vertical="center" wrapText="1"/>
    </xf>
    <xf numFmtId="166" fontId="23" fillId="6" borderId="45" xfId="1" applyNumberFormat="1" applyFont="1" applyFill="1" applyBorder="1" applyAlignment="1">
      <alignment horizontal="center" vertical="center"/>
    </xf>
    <xf numFmtId="166" fontId="27" fillId="6" borderId="45" xfId="1" applyNumberFormat="1" applyFont="1" applyFill="1" applyBorder="1" applyAlignment="1">
      <alignment horizontal="center" vertical="center"/>
    </xf>
    <xf numFmtId="166" fontId="23" fillId="6" borderId="62" xfId="1" applyNumberFormat="1" applyFont="1" applyFill="1" applyBorder="1" applyAlignment="1">
      <alignment horizontal="center" vertical="center"/>
    </xf>
    <xf numFmtId="166" fontId="23" fillId="6" borderId="46" xfId="1" applyNumberFormat="1" applyFont="1" applyFill="1" applyBorder="1" applyAlignment="1">
      <alignment horizontal="center" vertical="center"/>
    </xf>
    <xf numFmtId="166" fontId="23" fillId="6" borderId="47" xfId="1" applyNumberFormat="1" applyFont="1" applyFill="1" applyBorder="1" applyAlignment="1">
      <alignment horizontal="center" vertical="center"/>
    </xf>
    <xf numFmtId="166" fontId="23" fillId="7" borderId="72" xfId="0" applyNumberFormat="1" applyFont="1" applyFill="1" applyBorder="1" applyAlignment="1">
      <alignment horizontal="center" vertical="center" wrapText="1"/>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7" borderId="62" xfId="1" applyNumberFormat="1" applyFont="1" applyFill="1" applyBorder="1" applyAlignment="1">
      <alignment horizontal="center" vertical="center"/>
    </xf>
    <xf numFmtId="166" fontId="23" fillId="7" borderId="63" xfId="0" applyNumberFormat="1" applyFont="1" applyFill="1" applyBorder="1" applyAlignment="1">
      <alignment horizontal="center" vertical="center"/>
    </xf>
    <xf numFmtId="166" fontId="23" fillId="7" borderId="74" xfId="0" applyNumberFormat="1" applyFont="1" applyFill="1" applyBorder="1" applyAlignment="1">
      <alignment horizontal="center" vertical="center"/>
    </xf>
    <xf numFmtId="0" fontId="23" fillId="7" borderId="72" xfId="0" applyFont="1" applyFill="1" applyBorder="1" applyAlignment="1">
      <alignment horizontal="center" vertical="center" wrapText="1" readingOrder="2"/>
    </xf>
    <xf numFmtId="166" fontId="29" fillId="5" borderId="57" xfId="0" applyNumberFormat="1" applyFont="1" applyFill="1" applyBorder="1" applyAlignment="1">
      <alignment horizontal="center" vertical="center" wrapText="1"/>
    </xf>
    <xf numFmtId="166" fontId="23" fillId="8" borderId="47" xfId="1" applyNumberFormat="1" applyFont="1" applyFill="1" applyBorder="1" applyAlignment="1">
      <alignment horizontal="center" vertical="center"/>
    </xf>
    <xf numFmtId="166" fontId="23" fillId="8" borderId="46" xfId="1" applyNumberFormat="1" applyFont="1" applyFill="1" applyBorder="1" applyAlignment="1">
      <alignment horizontal="center" vertical="center"/>
    </xf>
    <xf numFmtId="166" fontId="27" fillId="8" borderId="46" xfId="1" applyNumberFormat="1" applyFont="1" applyFill="1" applyBorder="1" applyAlignment="1">
      <alignment horizontal="center" vertical="center"/>
    </xf>
    <xf numFmtId="166" fontId="27" fillId="8" borderId="47" xfId="1" applyNumberFormat="1" applyFont="1" applyFill="1" applyBorder="1" applyAlignment="1">
      <alignment horizontal="center" vertical="center"/>
    </xf>
    <xf numFmtId="166" fontId="23" fillId="8" borderId="63"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0" fontId="29" fillId="5" borderId="56" xfId="0" applyFont="1" applyFill="1" applyBorder="1" applyAlignment="1">
      <alignment horizontal="center" vertical="center"/>
    </xf>
    <xf numFmtId="0" fontId="23" fillId="7" borderId="62" xfId="0" applyFont="1" applyFill="1" applyBorder="1" applyAlignment="1">
      <alignment horizontal="center" vertical="center" readingOrder="2"/>
    </xf>
    <xf numFmtId="166" fontId="27" fillId="6" borderId="46" xfId="1" applyNumberFormat="1" applyFont="1" applyFill="1" applyBorder="1" applyAlignment="1">
      <alignment horizontal="center" vertical="center"/>
    </xf>
    <xf numFmtId="166" fontId="27" fillId="6" borderId="47" xfId="1" applyNumberFormat="1" applyFont="1" applyFill="1" applyBorder="1" applyAlignment="1">
      <alignment horizontal="center" vertical="center"/>
    </xf>
    <xf numFmtId="0" fontId="23" fillId="7" borderId="54" xfId="0" applyFont="1" applyFill="1" applyBorder="1" applyAlignment="1">
      <alignment horizontal="center" vertical="center" wrapText="1"/>
    </xf>
    <xf numFmtId="0" fontId="29" fillId="5" borderId="73" xfId="0" applyFont="1" applyFill="1" applyBorder="1" applyAlignment="1">
      <alignment horizontal="center" vertical="center" wrapText="1"/>
    </xf>
    <xf numFmtId="166" fontId="29" fillId="5" borderId="75" xfId="0" applyNumberFormat="1" applyFont="1" applyFill="1" applyBorder="1" applyAlignment="1">
      <alignment horizontal="center" vertical="center" wrapText="1"/>
    </xf>
    <xf numFmtId="0" fontId="25" fillId="0" borderId="76" xfId="0" applyFont="1" applyBorder="1" applyAlignment="1">
      <alignment horizontal="right" vertical="center" wrapText="1"/>
    </xf>
    <xf numFmtId="0" fontId="25" fillId="0" borderId="77" xfId="0" applyFont="1" applyBorder="1" applyAlignment="1">
      <alignment horizontal="right" vertical="center" wrapText="1"/>
    </xf>
    <xf numFmtId="0" fontId="25" fillId="0" borderId="78" xfId="0" applyFont="1" applyBorder="1" applyAlignment="1">
      <alignment horizontal="right" vertical="center" wrapText="1"/>
    </xf>
    <xf numFmtId="0" fontId="25" fillId="0" borderId="80" xfId="0" applyFont="1" applyBorder="1" applyAlignment="1">
      <alignment horizontal="right" vertical="center" wrapText="1"/>
    </xf>
    <xf numFmtId="0" fontId="25" fillId="0" borderId="81" xfId="0" applyFont="1" applyBorder="1" applyAlignment="1">
      <alignment horizontal="right" vertical="center" wrapText="1"/>
    </xf>
    <xf numFmtId="0" fontId="26" fillId="0" borderId="82" xfId="0" applyFont="1" applyBorder="1" applyAlignment="1">
      <alignment horizontal="right" vertical="center" wrapText="1"/>
    </xf>
    <xf numFmtId="0" fontId="25" fillId="0" borderId="83" xfId="0" applyFont="1" applyBorder="1" applyAlignment="1">
      <alignment horizontal="right" vertical="center" wrapText="1"/>
    </xf>
    <xf numFmtId="0" fontId="25" fillId="0" borderId="84" xfId="0" applyFont="1" applyBorder="1" applyAlignment="1">
      <alignment horizontal="right" vertical="center" wrapText="1" readingOrder="2"/>
    </xf>
    <xf numFmtId="0" fontId="25" fillId="0" borderId="85" xfId="0" applyFont="1" applyBorder="1" applyAlignment="1">
      <alignment horizontal="right" vertical="center" wrapText="1" readingOrder="2"/>
    </xf>
    <xf numFmtId="0" fontId="25" fillId="0" borderId="86" xfId="0" applyFont="1" applyBorder="1" applyAlignment="1">
      <alignment horizontal="right" vertical="center" wrapText="1" readingOrder="2"/>
    </xf>
    <xf numFmtId="0" fontId="25" fillId="0" borderId="91" xfId="0" applyFont="1" applyBorder="1" applyAlignment="1">
      <alignment horizontal="right" vertical="center" wrapText="1" readingOrder="2"/>
    </xf>
    <xf numFmtId="0" fontId="24" fillId="4" borderId="92" xfId="0" applyFont="1" applyFill="1" applyBorder="1" applyAlignment="1">
      <alignment horizontal="right" vertical="center" wrapText="1"/>
    </xf>
    <xf numFmtId="0" fontId="24" fillId="4" borderId="93" xfId="0" applyFont="1" applyFill="1" applyBorder="1" applyAlignment="1">
      <alignment horizontal="center" vertical="center" wrapText="1" readingOrder="2"/>
    </xf>
    <xf numFmtId="0" fontId="24" fillId="4" borderId="94" xfId="0" applyFont="1" applyFill="1" applyBorder="1" applyAlignment="1">
      <alignment horizontal="center" vertical="center" wrapText="1" readingOrder="2"/>
    </xf>
    <xf numFmtId="0" fontId="24" fillId="4" borderId="95" xfId="0" applyFont="1" applyFill="1" applyBorder="1" applyAlignment="1">
      <alignment horizontal="center" vertical="center" wrapText="1" readingOrder="2"/>
    </xf>
    <xf numFmtId="0" fontId="24" fillId="4" borderId="96" xfId="0" applyFont="1" applyFill="1" applyBorder="1" applyAlignment="1">
      <alignment horizontal="right" vertical="center" wrapText="1" readingOrder="2"/>
    </xf>
    <xf numFmtId="166" fontId="25" fillId="0" borderId="79"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87"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8" xfId="0" applyNumberFormat="1" applyFont="1" applyBorder="1" applyAlignment="1">
      <alignment horizontal="right" vertical="center" wrapText="1" readingOrder="2"/>
    </xf>
    <xf numFmtId="166" fontId="25" fillId="0" borderId="89"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90" xfId="0" applyNumberFormat="1" applyFont="1" applyBorder="1" applyAlignment="1">
      <alignment horizontal="right" vertical="center" wrapText="1" readingOrder="1"/>
    </xf>
  </cellXfs>
  <cellStyles count="3">
    <cellStyle name="Hyperlink" xfId="2" builtinId="8"/>
    <cellStyle name="Normal" xfId="0" builtinId="0"/>
    <cellStyle name="Percent" xfId="1" builtinId="5"/>
  </cellStyles>
  <dxfs count="244">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rgb="FF000000"/>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rgb="FF000000"/>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rgb="FF000000"/>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3629025</xdr:colOff>
      <xdr:row>0</xdr:row>
      <xdr:rowOff>104775</xdr:rowOff>
    </xdr:from>
    <xdr:to>
      <xdr:col>1</xdr:col>
      <xdr:colOff>5909219</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4829031"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590550</xdr:colOff>
      <xdr:row>3</xdr:row>
      <xdr:rowOff>57150</xdr:rowOff>
    </xdr:from>
    <xdr:to>
      <xdr:col>1</xdr:col>
      <xdr:colOff>104775</xdr:colOff>
      <xdr:row>5</xdr:row>
      <xdr:rowOff>28575</xdr:rowOff>
    </xdr:to>
    <xdr:pic>
      <xdr:nvPicPr>
        <xdr:cNvPr id="4" name="Picture 3" descr="לוגו מור בית השקעות">
          <a:extLst>
            <a:ext uri="{FF2B5EF4-FFF2-40B4-BE49-F238E27FC236}">
              <a16:creationId xmlns:a16="http://schemas.microsoft.com/office/drawing/2014/main" id="{93538626-7745-4F7A-9538-58A693F064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40633475" y="6000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415196</xdr:colOff>
      <xdr:row>2</xdr:row>
      <xdr:rowOff>606544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1378323</xdr:colOff>
      <xdr:row>15</xdr:row>
      <xdr:rowOff>280147</xdr:rowOff>
    </xdr:from>
    <xdr:to>
      <xdr:col>9</xdr:col>
      <xdr:colOff>579413</xdr:colOff>
      <xdr:row>15</xdr:row>
      <xdr:rowOff>1143729</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3861734" y="28014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4C3941-100C-4A86-B689-CFD6B65E978B}" name="TitleRegion1.a8.i20.1" displayName="TitleRegion1.a8.i20.1" ref="A8:I20" totalsRowShown="0" headerRowBorderDxfId="242" tableBorderDxfId="243">
  <autoFilter ref="A8:I20" xr:uid="{04257834-9006-4668-AC74-BE8465C4E7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787416F-A721-4A91-BDA4-7B9555E69E66}" name="אפיק השקעה " dataDxfId="241"/>
    <tableColumn id="2" xr3:uid="{7C1584DC-0BB6-4A8F-B151-A6F6785F1A7B}" name="שיעור חשיפה צפוי לשנת 2023" dataDxfId="240"/>
    <tableColumn id="3" xr3:uid="{B888AFB7-6F2C-4C28-85FF-BABC9E1E4105}" name="שיעור חשיפה  22.11.2023 צפוי" dataDxfId="239"/>
    <tableColumn id="4" xr3:uid="{58C442BF-E353-4DD5-ACB8-7B137D8A3B3A}" name="שיעור החשיפה בפועל 30.06.2024" dataDxfId="238"/>
    <tableColumn id="5" xr3:uid="{C2DBD6C1-A510-4CC2-95BE-DE8E90BDF3FE}" name="שיעור החשיפה צפוי 2024" dataDxfId="237"/>
    <tableColumn id="6" xr3:uid="{7AD946FE-0D3C-46FC-9B2E-7FC8905B3DDB}" name="שיעור החשיפה צפוי 01.07.24" dataDxfId="236"/>
    <tableColumn id="7" xr3:uid="{4EACA842-9E15-4EF2-A5EE-11CED218477A}" name="טווח סטייה" dataDxfId="235"/>
    <tableColumn id="8" xr3:uid="{F9D0A38F-971B-4CE8-8312-1892CD7A749B}" name="גבולות שיעור החשיפה הצפויה" dataDxfId="234"/>
    <tableColumn id="9" xr3:uid="{20CA230E-82DE-4A79-BB11-CF75317328BE}"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D0DBB7A-19E8-47BB-8D22-54EBAC2B253D}" name="TitleRegion1.b90.k96.7" displayName="TitleRegion1.b90.k96.7" ref="B90:K96" totalsRowShown="0" tableBorderDxfId="137">
  <autoFilter ref="B90:K96" xr:uid="{A9BFC5C3-A561-4928-B3D7-B80E0B73FA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B10D73F-2141-4096-B316-5D788B9D864C}" name="אפיק השקעה" dataDxfId="136"/>
    <tableColumn id="2" xr3:uid="{D25057E8-BD71-4570-91F6-8CAEF3DE4225}" name="אלפא מור תגמולים " dataDxfId="135" dataCellStyle="Percent"/>
    <tableColumn id="3" xr3:uid="{352F72FA-321C-40E0-9BCB-260BFBE68B60}" name="מור השתלמות " dataDxfId="134" dataCellStyle="Percent"/>
    <tableColumn id="4" xr3:uid="{A28222AA-B4D2-4529-930A-0DCAA009BE35}" name="מור קופת גמל להשקעה" dataDxfId="133" dataCellStyle="Percent"/>
    <tableColumn id="5" xr3:uid="{D61F34F7-73C0-4CF2-931D-C207C7956B23}" name="_x0009_שיעור חשיפה צפוי לשנת 2024" dataDxfId="132" dataCellStyle="Percent"/>
    <tableColumn id="6" xr3:uid="{74886D60-2FC2-4F1C-921B-F4625B811AFE}" name="שיעור החשיפה צפוי 01.07.24" dataDxfId="131" dataCellStyle="Percent"/>
    <tableColumn id="7" xr3:uid="{F3832715-1778-4C28-BB64-72424B5089D3}" name="_x0009_טווח סטייה" dataDxfId="130"/>
    <tableColumn id="8" xr3:uid="{E5B2330E-90D4-4C37-8FA9-6426BEBB045A}" name="_x0009_גבולות שיעור החשיפה הצפויה" dataDxfId="129"/>
    <tableColumn id="9" xr3:uid="{C6AB0631-DA37-44F7-9144-061430EE801A}" name="ריק במקור" dataDxfId="128"/>
    <tableColumn id="10" xr3:uid="{B1169AB4-A675-4981-87A2-2B4032DFDC71}" name="_x0009_מדד ייחוס" dataDxfId="127"/>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9499022-2AD4-477E-8145-E65C1D6E57F1}" name="TitleRegion1.b101.k107.8" displayName="TitleRegion1.b101.k107.8" ref="B101:K107" totalsRowShown="0" headerRowBorderDxfId="125" tableBorderDxfId="126" totalsRowBorderDxfId="124">
  <autoFilter ref="B101:K107" xr:uid="{0095B307-5732-4CDE-9C90-4E36C1574F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FDDF2EB-81EE-404C-A696-8517A269FCA7}" name="אפיק השקעה" dataDxfId="123"/>
    <tableColumn id="2" xr3:uid="{EBD50C55-C212-41FA-82EF-6BAD206BE137}" name="אלפא מור תגמולים " dataDxfId="122" dataCellStyle="Percent"/>
    <tableColumn id="3" xr3:uid="{470FBC63-7CE0-4F59-815C-AC4E0A4E8516}" name="מור השתלמות " dataDxfId="121" dataCellStyle="Percent"/>
    <tableColumn id="4" xr3:uid="{447483F9-682C-4852-8E81-46ACD8ED1A89}" name="מור קופת גמל להשקעה" dataDxfId="120" dataCellStyle="Percent"/>
    <tableColumn id="5" xr3:uid="{4013C5A4-5846-4E7A-B1D8-0C64233A4FA5}" name="_x0009_שיעור חשיפה צפוי לשנת 2024" dataDxfId="119" dataCellStyle="Percent"/>
    <tableColumn id="6" xr3:uid="{FCF80245-390B-4829-95B5-59D8754CF78F}" name="שיעור החשיפה צפוי 01.07.24" dataDxfId="118" dataCellStyle="Percent"/>
    <tableColumn id="7" xr3:uid="{E2144AD4-C9A5-4489-9237-443AA683195A}" name="_x0009_טווח סטייה" dataDxfId="117"/>
    <tableColumn id="8" xr3:uid="{A01F52FA-6990-4845-A88F-B89180BA801C}" name="_x0009_גבולות שיעור החשיפה הצפויה" dataDxfId="116"/>
    <tableColumn id="9" xr3:uid="{936FCEE2-C70E-4C7A-8CD6-7802437DF6FB}" name="ריק במקור" dataDxfId="115"/>
    <tableColumn id="10" xr3:uid="{8269F01E-0B75-446E-8C7F-518053823F88}" name="_x0009_מדד ייחוס" dataDxfId="114"/>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64DDB24-5B75-4CBD-9AC0-54D1512CC901}" name="TitleRegion1.b112.k123.9" displayName="TitleRegion1.b112.k123.9" ref="B112:K123" totalsRowShown="0" headerRowBorderDxfId="112" tableBorderDxfId="113" totalsRowBorderDxfId="111">
  <autoFilter ref="B112:K123" xr:uid="{8D169449-FE2C-49EE-AA1A-443FCD716DC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4B1987E-7AE4-499C-A4FB-797EB09506C3}" name="אפיק השקעה" dataDxfId="110"/>
    <tableColumn id="2" xr3:uid="{7211A767-3CB0-4D2A-9C64-F1D59C886465}" name="מור חיסכון לכל ילד – סיכון מוגבר" dataDxfId="109" dataCellStyle="Percent"/>
    <tableColumn id="3" xr3:uid="{95DACF69-1F36-44B3-8FB5-263D8580C7FF}" name="ריק במקור" dataDxfId="108" dataCellStyle="Percent"/>
    <tableColumn id="4" xr3:uid="{B03173B1-171F-44C4-BE0B-30C81C6D6D14}" name="ריק במקור2" dataDxfId="107" dataCellStyle="Percent"/>
    <tableColumn id="5" xr3:uid="{9B4D1C80-28E8-4026-8D0D-961BFD1E053A}" name="_x0009_שיעור חשיפה צפוי לשנת 2024" dataDxfId="106" dataCellStyle="Percent"/>
    <tableColumn id="6" xr3:uid="{01CF875E-782C-4E93-9D98-459D34590B40}" name="שיעור החשיפה צפוי 01.07.24" dataDxfId="105" dataCellStyle="Percent"/>
    <tableColumn id="7" xr3:uid="{2CD3D05E-69C1-48E1-856C-C40D71FAC614}" name="_x0009_טווח סטייה" dataDxfId="104"/>
    <tableColumn id="8" xr3:uid="{B2AFF6A4-9A51-4891-B63F-B504988524E9}" name="_x0009_גבולות שיעור החשיפה הצפויה" dataDxfId="103"/>
    <tableColumn id="9" xr3:uid="{1EF3AE3F-1377-4792-B0EE-5CE96C5E0389}" name="ריק במקור3" dataDxfId="102"/>
    <tableColumn id="10" xr3:uid="{F156538B-72EC-4AD2-951E-48A7C6F091FC}" name="_x0009_מדד ייחוס" dataDxfId="101"/>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C64D6BF-EFE8-4DB2-9644-F08C66AC3CAD}" name="TitleRegion1.b128.k134.10" displayName="TitleRegion1.b128.k134.10" ref="B128:K134" totalsRowShown="0" headerRowBorderDxfId="99" tableBorderDxfId="100" totalsRowBorderDxfId="98">
  <autoFilter ref="B128:K134" xr:uid="{6ADFD5D6-77F6-47F5-BB20-1621C4E2B4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B60A686-227D-444F-85C7-5BC4ABD8CD2F}" name="אפיק השקעה" dataDxfId="97"/>
    <tableColumn id="2" xr3:uid="{63C4FE7C-15E2-46A3-8561-72E83835F614}" name="מור חיסכון לכל ילד – מסלול הלכה" dataDxfId="96" dataCellStyle="Percent"/>
    <tableColumn id="3" xr3:uid="{D2615021-AFC2-4AFD-946D-6E6FCCDA99C5}" name="ריק במקור" dataDxfId="95" dataCellStyle="Percent"/>
    <tableColumn id="4" xr3:uid="{E47047E0-C224-435F-BE02-11FC25FFF618}" name="ריק במקור2" dataDxfId="94" dataCellStyle="Percent"/>
    <tableColumn id="5" xr3:uid="{749320B0-9929-44C3-9FA9-CE79CE65623B}" name="_x0009_שיעור חשיפה צפוי לשנת 2024" dataDxfId="93" dataCellStyle="Percent"/>
    <tableColumn id="6" xr3:uid="{2E03E488-BB1A-4643-B1B9-09E264ADCB03}" name="שיעור החשיפה צפוי 01.07.24" dataDxfId="92" dataCellStyle="Percent"/>
    <tableColumn id="7" xr3:uid="{8A6B56F1-DD79-41D4-948E-DD1985C605CC}" name="_x0009_טווח סטייה" dataDxfId="91"/>
    <tableColumn id="8" xr3:uid="{931E9A70-A51B-4164-964A-47BD038614A3}" name="_x0009_גבולות שיעור החשיפה הצפויה" dataDxfId="90"/>
    <tableColumn id="9" xr3:uid="{2C23559D-96D3-4251-9D59-D56FB5E00BFC}" name="ריק במקור3" dataDxfId="89"/>
    <tableColumn id="10" xr3:uid="{5F4D9D43-44F6-4B41-AECD-66D3852D5C62}" name="_x0009_מדד ייחוס" dataDxfId="88"/>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FA47F8B-5D79-44D7-8EE4-63E4C7E2CAF5}" name="TitleRegion1.b139.k145.11" displayName="TitleRegion1.b139.k145.11" ref="B139:K145" totalsRowShown="0" headerRowBorderDxfId="86" tableBorderDxfId="87" totalsRowBorderDxfId="85">
  <autoFilter ref="B139:K145" xr:uid="{F750CAE7-3D49-4CA9-A3E2-CD362257A3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D560F5B-2614-4DAA-A224-00366FBFDB9B}" name="אפיק השקעה" dataDxfId="84"/>
    <tableColumn id="2" xr3:uid="{C678FCCB-39C4-4011-ACEE-8F147B1174D3}" name="מור חיסכון לכל ילד – מסלול שריעה" dataDxfId="83" dataCellStyle="Percent"/>
    <tableColumn id="3" xr3:uid="{F3109E61-8F7B-448B-AA23-7F813ADBEFF6}" name="ריק במקור" dataDxfId="82" dataCellStyle="Percent"/>
    <tableColumn id="4" xr3:uid="{C9AC2672-A9E7-4A2B-B9C1-FFFBD87177CD}" name="ריק במקור2" dataDxfId="81" dataCellStyle="Percent"/>
    <tableColumn id="5" xr3:uid="{AE23C324-B6B1-4E28-AFB1-8B35FC1343FE}" name="_x0009_שיעור חשיפה צפוי לשנת 2024" dataDxfId="80" dataCellStyle="Percent"/>
    <tableColumn id="6" xr3:uid="{54EB244F-D35E-4D80-9BAF-59CBEF8ACFA3}" name="שיעור החשיפה צפוי 01.07.24" dataDxfId="79" dataCellStyle="Percent"/>
    <tableColumn id="7" xr3:uid="{C03EBB5B-B734-4EBA-8902-2305E5405558}" name="_x0009_טווח סטייה" dataDxfId="78"/>
    <tableColumn id="8" xr3:uid="{1D889683-C610-4F71-B852-B132A14B00B8}" name="_x0009_גבולות שיעור החשיפה הצפויה" dataDxfId="77"/>
    <tableColumn id="9" xr3:uid="{A62A5B6F-9E33-4789-869E-87733366B0F5}" name="ריק במקור3" dataDxfId="76"/>
    <tableColumn id="10" xr3:uid="{254A9476-30BD-4E48-B5E4-0039E58273D3}" name="_x0009_מדד ייחוס" dataDxfId="75"/>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C0B2341-EAE0-4DF0-9C40-37500EE635B4}" name="TitleRegion1.b5.k11.1" displayName="TitleRegion1.b5.k11.1" ref="B5:K11" totalsRowShown="0" headerRowBorderDxfId="73" tableBorderDxfId="74" totalsRowBorderDxfId="72">
  <autoFilter ref="B5:K11" xr:uid="{54B6BAE4-F1B1-456E-9A67-CB1B148E04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9FDD135-8927-481D-B662-AD0C36A5B3D3}" name="אפיק השקעה" dataDxfId="71"/>
    <tableColumn id="2" xr3:uid="{FD9F0691-D53C-4129-BDF1-6CE9721FB0EC}" name="אלפא מור תגמולים " dataDxfId="70" dataCellStyle="Percent"/>
    <tableColumn id="3" xr3:uid="{78D72A3C-0A1E-472D-81C0-546F01B7EE74}" name="מור השתלמות " dataDxfId="69" dataCellStyle="Percent"/>
    <tableColumn id="4" xr3:uid="{241D9E08-D9C5-41B0-9039-74009FDCE8C9}" name="מור קופת גמל להשקעה" dataDxfId="68" dataCellStyle="Percent"/>
    <tableColumn id="5" xr3:uid="{ECD93A5F-D3E3-443B-B537-D0B9B00898BC}" name="_x0009_שיעור חשיפה צפוי לשנת 2024" dataDxfId="67" dataCellStyle="Percent"/>
    <tableColumn id="6" xr3:uid="{EDB0E858-309D-4D92-B0D0-5A694AF178B5}" name="שיעור החשיפה צפוי 01.07.24" dataDxfId="66" dataCellStyle="Percent"/>
    <tableColumn id="7" xr3:uid="{D2D6F1EE-A6A2-4CAE-851E-274C28CD04DB}" name="_x0009_טווח סטייה" dataDxfId="65"/>
    <tableColumn id="8" xr3:uid="{39173829-F8AD-4A6B-A0F6-CCBCBBCC6A66}" name="_x0009_גבולות שיעור החשיפה הצפויה" dataDxfId="64"/>
    <tableColumn id="9" xr3:uid="{5AD6AFD8-DD41-4FEB-826E-9B4E597DB442}" name="עמוה1" dataDxfId="63"/>
    <tableColumn id="10" xr3:uid="{482A9547-1F92-432F-ACD2-D6B6112ED246}" name="_x0009_מדד ייחוס" dataDxfId="62"/>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F24C94F-A53A-499E-943A-C0D9AF05539C}" name="TitleRegion1.b16.k22.2" displayName="TitleRegion1.b16.k22.2" ref="B16:K22" totalsRowShown="0" headerRowBorderDxfId="60" tableBorderDxfId="61" totalsRowBorderDxfId="59">
  <autoFilter ref="B16:K22" xr:uid="{0D03D4F1-A022-4C65-B468-3DF1ECE9D07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115F49F-D924-4E4D-9440-E97A5DECDBF4}" name="אפיק השקעה" dataDxfId="58"/>
    <tableColumn id="2" xr3:uid="{B412881A-CB38-4394-8EE6-2C3F569CE505}" name="אלפא מור תגמולים " dataDxfId="57" dataCellStyle="Percent"/>
    <tableColumn id="3" xr3:uid="{114DA331-923F-4CCD-B244-DBA0AF021CCF}" name="מור השתלמות " dataDxfId="56" dataCellStyle="Percent"/>
    <tableColumn id="4" xr3:uid="{DC2B25C9-1066-42E6-88E4-2451E3A7B03D}" name="מור קופת גמל להשקעה" dataDxfId="55" dataCellStyle="Percent"/>
    <tableColumn id="5" xr3:uid="{A568B1E1-C40D-4602-ACB0-80BA6FAD8D9E}" name="_x0009_שיעור חשיפה צפוי לשנת 2024" dataDxfId="54" dataCellStyle="Percent"/>
    <tableColumn id="6" xr3:uid="{BBD94C5B-7B43-4CB6-A9F0-A178DF73810F}" name="שיעור החשיפה צפוי 01.07.24" dataDxfId="53" dataCellStyle="Percent"/>
    <tableColumn id="7" xr3:uid="{B1AD0B0A-D003-4F1A-8A56-89510BC307D0}" name="_x0009_טווח סטייה" dataDxfId="52"/>
    <tableColumn id="8" xr3:uid="{D40231CB-6889-4483-AA16-DDEED60AEC87}" name="_x0009_גבולות שיעור החשיפה הצפויה"/>
    <tableColumn id="9" xr3:uid="{B274A8BE-1481-4457-970F-5CE5E517BE1C}" name="ריק במקור"/>
    <tableColumn id="10" xr3:uid="{8E0966B7-2433-483D-997B-7FCAD73FBDDC}" name="_x0009_מדד ייחוס" dataDxfId="51"/>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093BAFB-93A2-4302-914B-23EF0A58727B}" name="TitleRegion1.b27.k33.3" displayName="TitleRegion1.b27.k33.3" ref="B27:K33" totalsRowShown="0" headerRowBorderDxfId="49" tableBorderDxfId="50" totalsRowBorderDxfId="48">
  <autoFilter ref="B27:K33" xr:uid="{4D3B460F-F7C1-4D12-AA3F-F6EF203842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0C2E38-43DB-4FA0-9189-2502B05B4A75}" name="אפיק השקעה" dataDxfId="47"/>
    <tableColumn id="2" xr3:uid="{4F1B78AF-55F1-4F53-A5EB-9344B4E862B1}" name="אלפא מור תגמולים " dataDxfId="46" dataCellStyle="Percent"/>
    <tableColumn id="3" xr3:uid="{6437EBA9-C48B-4A89-9671-5438DB0AA66F}" name="מור השתלמות " dataDxfId="45" dataCellStyle="Percent"/>
    <tableColumn id="4" xr3:uid="{AC104577-5C39-47DD-8E91-1EBFF7C10AFE}" name="מור קופת גמל להשקעה" dataDxfId="44" dataCellStyle="Percent"/>
    <tableColumn id="5" xr3:uid="{1D586125-A9FD-44FB-9F45-B36D40EE4A82}" name="_x0009_שיעור חשיפה צפוי לשנת 2024" dataDxfId="43" dataCellStyle="Percent"/>
    <tableColumn id="6" xr3:uid="{F7EEDCD9-A6D4-4A67-911D-5DDE47F0FAEE}" name="שיעור החשיפה צפוי 01.07.24" dataDxfId="42" dataCellStyle="Percent"/>
    <tableColumn id="7" xr3:uid="{D6EF61CA-6052-4424-B22C-38F18DCEFFFF}" name="_x0009_טווח סטייה" dataDxfId="41"/>
    <tableColumn id="8" xr3:uid="{2E0E996D-D446-4F40-B5CB-2B937C59B02A}" name="_x0009_גבולות שיעור החשיפה הצפויה"/>
    <tableColumn id="9" xr3:uid="{1CE8035E-7C5A-4DBE-9D69-6CC3B3804059}" name="ריק במקור"/>
    <tableColumn id="10" xr3:uid="{C271C702-6D4A-4387-807B-7768AA9AB59C}" name="_x0009_מדד ייחוס"/>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8C62BFA-964A-4A34-9F42-FFAEABD463D3}" name="TitleRegion1.b38.k44.4" displayName="TitleRegion1.b38.k44.4" ref="B38:K44" totalsRowShown="0" headerRowBorderDxfId="39" tableBorderDxfId="40" totalsRowBorderDxfId="38">
  <autoFilter ref="B38:K44" xr:uid="{EF1EB694-1E74-4D02-874C-7EA1357130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89C22B3-D2BC-440F-8092-7FB70BE939AF}" name="אפיק השקעה" dataDxfId="37"/>
    <tableColumn id="2" xr3:uid="{19F88F13-5FE8-4615-9ADE-001EE9CD9B09}" name="אלפא מור תגמולים " dataDxfId="36" dataCellStyle="Percent"/>
    <tableColumn id="3" xr3:uid="{DD588E44-8B6D-4252-B444-36C804B866AD}" name="מור השתלמות " dataDxfId="35" dataCellStyle="Percent"/>
    <tableColumn id="4" xr3:uid="{9D1CB320-6651-4B78-A258-1518D41E1F63}" name="מור קופת גמל להשקעה" dataDxfId="34" dataCellStyle="Percent"/>
    <tableColumn id="5" xr3:uid="{8FB1E2E6-FDF0-4782-97DD-6420B786E1C4}" name="_x0009_שיעור חשיפה צפוי לשנת 2024" dataDxfId="33" dataCellStyle="Percent"/>
    <tableColumn id="6" xr3:uid="{93F2BF73-A862-4733-A28B-64E250E513CE}" name="שיעור החשיפה צפוי 01.07.24" dataDxfId="32" dataCellStyle="Percent"/>
    <tableColumn id="7" xr3:uid="{393F827F-5E21-4EE4-A325-CF7887967BA8}" name="_x0009_טווח סטייה" dataDxfId="31"/>
    <tableColumn id="8" xr3:uid="{51B91A20-EB2D-486D-9F66-DB4FCC860A7B}" name="_x0009_גבולות שיעור החשיפה הצפויה" dataDxfId="30"/>
    <tableColumn id="9" xr3:uid="{D29F8F65-7584-45D3-B1FD-18B1B8DC184B}" name="ריק במקור" dataDxfId="29"/>
    <tableColumn id="10" xr3:uid="{B57E38AB-8F3A-45AD-BCBF-38EDD46133C8}" name="_x0009_מדד ייחוס"/>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8729697-2676-4D8E-87A0-03FD55AEAC1E}" name="TitleRegion1.b49.k55.5" displayName="TitleRegion1.b49.k55.5" ref="B49:K55" totalsRowShown="0" headerRowBorderDxfId="27" tableBorderDxfId="28" totalsRowBorderDxfId="26">
  <autoFilter ref="B49:K55" xr:uid="{3BCB46B0-E061-481F-9BF7-EAA18E0982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215C428-991E-42F7-ACEB-96BED54E8406}" name="אפיק השקעה" dataDxfId="25"/>
    <tableColumn id="2" xr3:uid="{577047A8-651C-4FD0-BBC3-D859FC54391B}" name="אלפא מור תגמולים" dataDxfId="24" dataCellStyle="Percent"/>
    <tableColumn id="3" xr3:uid="{1BE02D53-37E6-4EF2-8F9F-71091790625A}" name="מור השתלמות" dataDxfId="23" dataCellStyle="Percent"/>
    <tableColumn id="4" xr3:uid="{8105A207-9ABC-417E-9C22-451433888E01}" name="מור קופת גמל להשקעה " dataDxfId="22" dataCellStyle="Percent"/>
    <tableColumn id="5" xr3:uid="{3C0D2863-552D-41BE-ABFE-A22C0DE78411}" name="_x0009_שיעור חשיפה צפוי לשנת 2024" dataDxfId="21" dataCellStyle="Percent"/>
    <tableColumn id="6" xr3:uid="{16BB6133-FB7B-4934-9250-BE89186A453D}" name="שיעור החשיפה צפוי 01.07.24" dataDxfId="20" dataCellStyle="Percent"/>
    <tableColumn id="7" xr3:uid="{D0145636-BAB7-4FEB-A31F-932C7BA36294}" name="_x0009_טווח סטייה" dataDxfId="19"/>
    <tableColumn id="8" xr3:uid="{3B80DBB2-BF0F-425F-9C82-1B06A6DE4EA7}" name="_x0009_גבולות שיעור החשיפה הצפויה" dataDxfId="18"/>
    <tableColumn id="9" xr3:uid="{65EA4B18-354B-4BE3-A099-F130499DDEB9}" name="ריק במקור" dataDxfId="17"/>
    <tableColumn id="10" xr3:uid="{CBCBA333-1FBF-4712-8CBB-1F19DBC185DE}"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908D73-E4E6-4D14-914D-46AD50C45B88}" name="TitleRegion1.a26.i38.2" displayName="TitleRegion1.a26.i38.2" ref="A26:I38" totalsRowShown="0" headerRowBorderDxfId="232" tableBorderDxfId="233">
  <autoFilter ref="A26:I38" xr:uid="{0A092C3B-1DB3-4C3F-AC7E-B004AC1274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ECFAB51-53A9-4263-9A9C-2CFDB2A02471}" name="אפיק השקעה " dataDxfId="231"/>
    <tableColumn id="2" xr3:uid="{8ABF0F32-80FD-4C65-87F7-0AE9E17C5676}" name="שיעור חשיפה צפוי לשנת 2023" dataDxfId="230"/>
    <tableColumn id="3" xr3:uid="{FB544C86-EEDC-47F2-BAD9-5976D340E984}" name="שיעור חשיפה  22.11.2023 צפוי" dataDxfId="229"/>
    <tableColumn id="4" xr3:uid="{1B8AC73D-218E-4DCE-9688-E084C3EB9F82}" name="שיעור החשיפה בפועל 30.06.2024" dataDxfId="228"/>
    <tableColumn id="5" xr3:uid="{A7258059-4535-4C6D-834B-349CFB39E94C}" name="שיעור החשיפה צפוי 2024" dataDxfId="227"/>
    <tableColumn id="6" xr3:uid="{54939BE5-4850-4EFF-B965-1162368BA7C8}" name="שיעור החשיפה צפוי 01.07.24" dataDxfId="226"/>
    <tableColumn id="7" xr3:uid="{C322C2FD-3FF5-42E0-912A-7E2FFB50610E}" name="טווח סטייה" dataDxfId="225"/>
    <tableColumn id="8" xr3:uid="{659BF372-6E5E-419A-B347-448AFE4CEC0C}" name="גבולות שיעור החשיפה הצפויה" dataDxfId="224"/>
    <tableColumn id="9" xr3:uid="{8552517A-86F7-440F-8AB1-4C557A3ACAEE}"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334CA76-336E-469F-B483-388882FBE40B}" name="TitleRegion1.a26.f38.1" displayName="TitleRegion1.a26.f38.1" ref="A26:F38" totalsRowShown="0" headerRowDxfId="8" headerRowBorderDxfId="14" tableBorderDxfId="15">
  <autoFilter ref="A26:F38" xr:uid="{05442232-FE85-4843-8AB3-C47D63A8FBC2}">
    <filterColumn colId="0" hiddenButton="1"/>
    <filterColumn colId="1" hiddenButton="1"/>
    <filterColumn colId="2" hiddenButton="1"/>
    <filterColumn colId="3" hiddenButton="1"/>
    <filterColumn colId="4" hiddenButton="1"/>
    <filterColumn colId="5" hiddenButton="1"/>
  </autoFilter>
  <tableColumns count="6">
    <tableColumn id="1" xr3:uid="{22BE4775-EDBE-4085-8D38-67DB949465F2}" name="אפיק השקעה " dataDxfId="13"/>
    <tableColumn id="2" xr3:uid="{3C633347-5D44-42AB-AE5B-09D6E50230F2}" name="שיעור החשיפה בפועל 31.12.2023" dataDxfId="12"/>
    <tableColumn id="3" xr3:uid="{4157947F-75F0-4788-AB71-C6D3CE8672B7}" name="שיעור החשיפה צפוי 01.07.24" dataDxfId="11"/>
    <tableColumn id="4" xr3:uid="{FDC7CDE0-BBA3-4037-A3F2-0A33B56EA829}" name="טווח סטייה" dataDxfId="10"/>
    <tableColumn id="5" xr3:uid="{953BE1F4-4ED6-48E6-856E-ADEB01568DF7}" name="גבולות שיעור החשיפה הצפוייה" dataDxfId="9"/>
    <tableColumn id="6" xr3:uid="{19DC03CD-7AB2-4C28-8A82-39B3B22E93C4}"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4700EC5-E919-4C7D-8D9E-E1D784C07829}" name="TitleRegion1.a50.f62.2" displayName="TitleRegion1.a50.f62.2" ref="A50:F62" totalsRowShown="0" headerRowDxfId="0" headerRowBorderDxfId="6" tableBorderDxfId="7">
  <autoFilter ref="A50:F62" xr:uid="{A275946C-D75B-4C6B-AE42-9A7F934B3789}">
    <filterColumn colId="0" hiddenButton="1"/>
    <filterColumn colId="1" hiddenButton="1"/>
    <filterColumn colId="2" hiddenButton="1"/>
    <filterColumn colId="3" hiddenButton="1"/>
    <filterColumn colId="4" hiddenButton="1"/>
    <filterColumn colId="5" hiddenButton="1"/>
  </autoFilter>
  <tableColumns count="6">
    <tableColumn id="1" xr3:uid="{19CB1BB2-6024-4716-83E3-D4B27F62F9F5}" name="אפיק השקעה " dataDxfId="5"/>
    <tableColumn id="2" xr3:uid="{05164D44-47D1-41FA-A78B-5BA67FA039EA}" name="שיעור החשיפה בפועל 31.12.2023" dataDxfId="4"/>
    <tableColumn id="3" xr3:uid="{1152F13D-828D-4D5B-9F71-AEF7DC54989B}" name="שיעור החשיפה צפוי 24.04.24" dataDxfId="3"/>
    <tableColumn id="4" xr3:uid="{85F8A6CF-3506-4143-A741-CDB4C75A5A7E}" name="טווח סטייה" dataDxfId="2"/>
    <tableColumn id="5" xr3:uid="{9AF21F87-FF1E-4B81-B0BF-E1DC457788DD}" name="גבולות שיעור החשיפה הצפוייה" dataDxfId="1"/>
    <tableColumn id="6" xr3:uid="{488E8A9A-6090-45A9-8EBE-075633D3F91F}"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AADCF-494E-4F38-8EDF-7D5422D5E230}" name="TitleRegion1.a45.i57.3" displayName="TitleRegion1.a45.i57.3" ref="A45:I57" totalsRowShown="0" headerRowBorderDxfId="222" tableBorderDxfId="223">
  <autoFilter ref="A45:I57" xr:uid="{36F6C8AD-DC24-4515-A536-6B88F3E6EF8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38722F-CC50-4127-83A6-7CB5B8C250C6}" name="אפיק השקעה " dataDxfId="221"/>
    <tableColumn id="2" xr3:uid="{A8DE1B45-DCE3-4D86-9858-A6ED2B6A3B86}" name="שיעור חשיפה צפוי לשנת 2023" dataDxfId="220"/>
    <tableColumn id="3" xr3:uid="{94C02C44-68FB-4263-9E4C-FF6AD8276E32}" name="שיעור חשיפה  07.12.2023 צפוי" dataDxfId="219"/>
    <tableColumn id="4" xr3:uid="{FAE3E5C3-7253-4EF7-B2DF-6282394B5F3D}" name="שיעור החשיפה בפועל 30.06.2024" dataDxfId="218"/>
    <tableColumn id="5" xr3:uid="{94595151-86CB-4813-8775-678EB353876A}" name="שיעור החשיפה צפוי 2024" dataDxfId="217"/>
    <tableColumn id="6" xr3:uid="{4555E790-5287-4586-9EDD-906051FCACB9}" name="שיעור החשיפה צפוי 01.07.24" dataDxfId="216"/>
    <tableColumn id="7" xr3:uid="{99C60BEE-EA23-4CC6-84B2-1433B059A44E}" name="טווח סטייה" dataDxfId="215"/>
    <tableColumn id="8" xr3:uid="{ACE49A17-4F9E-46B8-9708-4D4791D702AA}" name="גבולות שיעור החשיפה הצפויה" dataDxfId="214"/>
    <tableColumn id="9" xr3:uid="{3E514B14-E23B-4DC4-A763-1FEF347BDFED}"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EE6D8C-F277-4A76-AD51-004A16F5DBA4}" name="Table4" displayName="Table4" ref="B5:K16" totalsRowShown="0" headerRowBorderDxfId="212" tableBorderDxfId="213" totalsRowBorderDxfId="211">
  <autoFilter ref="B5:K16" xr:uid="{DC8B3B4D-6AAD-41C2-A049-82878D164833}"/>
  <tableColumns count="10">
    <tableColumn id="1" xr3:uid="{27FC15CF-4647-41D1-93E4-4BAF9CD236D2}" name="אפיק השקעה" dataDxfId="210"/>
    <tableColumn id="2" xr3:uid="{08040BBA-3601-461E-BA7A-71960CB358CD}" name="אלפא מור תגמולים – מניות" dataDxfId="209" dataCellStyle="Percent"/>
    <tableColumn id="3" xr3:uid="{66DD1265-BFDC-4994-B1C9-AC0F0EAE049C}" name="מור השתלמות – מניות" dataDxfId="208" dataCellStyle="Percent"/>
    <tableColumn id="4" xr3:uid="{5BED6742-5A54-4A39-835F-E21F472A0629}" name="מור קופת גמל להשקעה – מניות" dataDxfId="207" dataCellStyle="Percent"/>
    <tableColumn id="5" xr3:uid="{D295CA27-481C-4455-BBEC-E853245A2DA2}" name="_x0009_שיעור חשיפה צפוי לשנת 2024" dataDxfId="206" dataCellStyle="Percent"/>
    <tableColumn id="6" xr3:uid="{2A5B736A-0E14-4E73-BF11-1B8514EC5095}" name="שיעור החשיפה צפוי 01.07.24" dataDxfId="205" dataCellStyle="Percent"/>
    <tableColumn id="7" xr3:uid="{CD14B007-E96E-4A53-9D7A-27FB38613360}" name="_x0009_טווח סטייה" dataDxfId="204"/>
    <tableColumn id="8" xr3:uid="{7052CF50-04CC-4AA2-85AF-898E5EAD1154}" name="_x0009_גבולות שיעור החשיפה הצפויה" dataDxfId="203"/>
    <tableColumn id="9" xr3:uid="{0D6D9500-B1F3-42A7-A34F-48B98BB053DF}" name="ריק במקור" dataDxfId="202"/>
    <tableColumn id="10" xr3:uid="{06805D03-447E-47E5-83BF-A020D2C85269}" name="_x0009_מדד ייחוס" dataDxfId="20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D29E1A0-D172-448A-97E7-5E43A2A31BD3}" name="TitleRegion1.b22.k33.2" displayName="TitleRegion1.b22.k33.2" ref="B22:K33" totalsRowShown="0" headerRowBorderDxfId="199" tableBorderDxfId="200" totalsRowBorderDxfId="198">
  <autoFilter ref="B22:K33" xr:uid="{D7B5840E-7EED-4DC4-AC6F-46FF96794D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F76975B-93CB-4DF5-A955-67C1E2C58964}" name="אפיק השקעה" dataDxfId="197"/>
    <tableColumn id="2" xr3:uid="{5563C3A0-2D97-475E-BA51-70CF2684C4FE}" name="אלפא מור תגמולים " dataDxfId="196" dataCellStyle="Percent"/>
    <tableColumn id="3" xr3:uid="{7982701F-14EE-4DC0-A232-BCA14AA0B724}" name="מור קרן השתלמות " dataDxfId="195" dataCellStyle="Percent"/>
    <tableColumn id="4" xr3:uid="{B25373CE-FBA9-4E44-8445-3329E4A5E13C}" name="מור גמל להשקעה " dataDxfId="194" dataCellStyle="Percent"/>
    <tableColumn id="5" xr3:uid="{53B55771-86AD-4D62-9750-7B772722678F}" name="_x0009_שיעור חשיפה צפוי לשנת 2024" dataDxfId="193" dataCellStyle="Percent"/>
    <tableColumn id="6" xr3:uid="{BF10632A-CCDE-4555-A1F3-BA556DD5E30F}" name="שיעור החשיפה צפוי 01.07.24" dataDxfId="192" dataCellStyle="Percent"/>
    <tableColumn id="7" xr3:uid="{6D6FC6F3-EE93-4837-99B1-485E6235C375}" name="_x0009_טווח סטייה" dataDxfId="191"/>
    <tableColumn id="8" xr3:uid="{FC019CFD-2909-4957-8367-AD7F475A936A}" name="_x0009_גבולות שיעור החשיפה הצפויה" dataDxfId="190"/>
    <tableColumn id="9" xr3:uid="{7290B9EB-A7A3-4BD6-AB33-F00FC01F8FA4}" name="ריק במקור" dataDxfId="189"/>
    <tableColumn id="10" xr3:uid="{CC882E5F-5815-443E-8352-26C79D603562}" name="_x0009_מדד ייחוס" dataDxfId="188"/>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6434BF2-3435-46C9-983D-273755214ABD}" name="TitleRegion1.b39.k50.3" displayName="TitleRegion1.b39.k50.3" ref="B39:K50" totalsRowShown="0" headerRowBorderDxfId="186" tableBorderDxfId="187" totalsRowBorderDxfId="185">
  <autoFilter ref="B39:K50" xr:uid="{035D778D-AB48-4B1A-838F-9A7236258E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9549BDD-9402-47D4-83D4-C692F90B4D9C}" name="אפיק השקעה" dataDxfId="184"/>
    <tableColumn id="2" xr3:uid="{808D15B1-6E63-4045-914F-F56FE37B2049}" name="ריק במקור" dataDxfId="183" dataCellStyle="Percent"/>
    <tableColumn id="3" xr3:uid="{DBBA95C5-8A8B-4002-B06E-D34C99D66A23}" name="מור השתלמות" dataDxfId="182" dataCellStyle="Percent"/>
    <tableColumn id="4" xr3:uid="{83A98A54-7E66-42AC-A428-F6FB67CA4624}" name="מור קופת גמל להשקעה" dataDxfId="181" dataCellStyle="Percent"/>
    <tableColumn id="5" xr3:uid="{CE11A1D7-077F-40D8-A531-23EB8A61822A}" name="_x0009_שיעור חשיפה צפוי לשנת 2024" dataDxfId="180" dataCellStyle="Percent"/>
    <tableColumn id="6" xr3:uid="{90880365-FF56-48EC-8E54-FE4BBD91E0A9}" name="שיעור החשיפה צפוי 01.07.24" dataDxfId="179" dataCellStyle="Percent"/>
    <tableColumn id="7" xr3:uid="{0349BBC8-5C45-4C0A-8559-D9BC57DBB4F5}" name="_x0009_טווח סטייה" dataDxfId="178"/>
    <tableColumn id="8" xr3:uid="{0C0A9A08-BB90-4BD8-91A2-64BFC67BFA97}" name="_x0009_גבולות שיעור החשיפה הצפויה" dataDxfId="177"/>
    <tableColumn id="9" xr3:uid="{BBFFBC4E-99FE-4548-9D05-98D7B5E5C708}" name="ריק במקור2" dataDxfId="176"/>
    <tableColumn id="10" xr3:uid="{DAD82DB1-2673-46B6-A9CD-78921FD9AA5C}" name="_x0009_מדד ייחוס" dataDxfId="175"/>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9433D9E-3CEC-4C93-A1D5-8A1F1DF9A531}" name="TitleRegion1.b56.k62.4" displayName="TitleRegion1.b56.k62.4" ref="B56:K62" totalsRowShown="0" headerRowBorderDxfId="173" tableBorderDxfId="174" totalsRowBorderDxfId="172">
  <autoFilter ref="B56:K62" xr:uid="{851FDD50-3DDA-4360-9D6E-C004983779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7B7828B-10C1-4F25-83DF-D801BD9CE6CF}" name="אפיק השקעה" dataDxfId="171"/>
    <tableColumn id="2" xr3:uid="{A67AFE41-A968-4F37-BF65-D23B058289FF}" name="אלפא מור תגמולים" dataDxfId="170" dataCellStyle="Percent"/>
    <tableColumn id="3" xr3:uid="{C0A41B9C-BA83-47A6-9B1B-CD3077538C28}" name="מור השתלמות" dataDxfId="169" dataCellStyle="Percent"/>
    <tableColumn id="4" xr3:uid="{6CD393D6-2EFB-480D-8394-0FE54FF3FB9E}" name="מור קופת גמל להשקעה " dataDxfId="168" dataCellStyle="Percent"/>
    <tableColumn id="5" xr3:uid="{9B742E7A-EA3B-4358-B11B-366DFB9351E8}" name="_x0009_שיעור חשיפה צפוי לשנת 2024" dataDxfId="167" dataCellStyle="Percent"/>
    <tableColumn id="6" xr3:uid="{31F59793-8F7E-4057-AEAF-8F741031F208}" name="שיעור החשיפה צפוי 01.07.24" dataDxfId="166" dataCellStyle="Percent"/>
    <tableColumn id="7" xr3:uid="{8A792501-5FAC-4824-BA30-60002B6F9F78}" name="_x0009_טווח סטייה" dataDxfId="165"/>
    <tableColumn id="8" xr3:uid="{94E79155-3C36-4C41-B789-D7F03C3DB56C}" name="_x0009_גבולות שיעור החשיפה הצפויה"/>
    <tableColumn id="9" xr3:uid="{7D0ABEFD-653E-48E5-92CA-A7CEF0E4D3F7}" name="ריק במקור"/>
    <tableColumn id="10" xr3:uid="{5F281799-ACD4-4A20-B27E-E2969A6D3CE7}" name="_x0009_מדד ייחוס" dataDxfId="164"/>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AF9540-F8F8-4048-A739-D11E3173F11A}" name="TitleRegion1.b67.k73.5" displayName="TitleRegion1.b67.k73.5" ref="B67:K73" totalsRowShown="0" headerRowBorderDxfId="162" tableBorderDxfId="163" totalsRowBorderDxfId="161">
  <autoFilter ref="B67:K73" xr:uid="{0C2C0542-5928-4BC9-965D-9B5B3A3E14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6CB2B22-3094-4681-A986-76260C99D2B0}" name="אפיק השקעה" dataDxfId="160"/>
    <tableColumn id="2" xr3:uid="{A271601B-AB0A-4E14-B75F-4149A0B85CEF}" name="אלפא מור תגמולים" dataDxfId="159" dataCellStyle="Percent"/>
    <tableColumn id="3" xr3:uid="{CE9DD2A0-03C4-4A8D-BBF0-8A11F3C74D0A}" name="מור השתלמות" dataDxfId="158" dataCellStyle="Percent"/>
    <tableColumn id="4" xr3:uid="{F3F27A12-E398-474D-8192-96551633B58C}" name="ריק במקור" dataDxfId="157" dataCellStyle="Percent"/>
    <tableColumn id="5" xr3:uid="{BA7332DB-9DF5-4CC6-B4B7-73FA88DB7EAA}" name="_x0009_שיעור חשיפה צפוי לשנת 2024" dataDxfId="156" dataCellStyle="Percent"/>
    <tableColumn id="6" xr3:uid="{45F27CFF-3C31-4ACB-8E6B-D4755FA65ED6}" name="שיעור החשיפה צפוי 01.07.24" dataDxfId="155" dataCellStyle="Percent"/>
    <tableColumn id="7" xr3:uid="{C5EC386D-C80B-4FE9-82E4-AD851FB1F917}" name="_x0009_טווח סטייה" dataDxfId="154"/>
    <tableColumn id="8" xr3:uid="{AFECB9ED-3B3B-4839-8DCD-5A39AD632860}" name="_x0009_גבולות שיעור החשיפה הצפויה" dataDxfId="153"/>
    <tableColumn id="9" xr3:uid="{6D58D47C-6B96-4458-922B-B051E251C89C}" name="ריק במקור2" dataDxfId="152"/>
    <tableColumn id="10" xr3:uid="{22C554AD-8B2B-4206-9B58-CF2D45E5E70C}" name="_x0009_מדד ייחוס" dataDxfId="151"/>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2858591-1536-4EBD-9CC9-1A83E65C6A91}" name="TitleRegion1.b79.k85.6" displayName="TitleRegion1.b79.k85.6" ref="B79:K85" totalsRowShown="0" headerRowBorderDxfId="149" tableBorderDxfId="150" totalsRowBorderDxfId="148">
  <autoFilter ref="B79:K85" xr:uid="{BAA12E0F-434D-459F-A4FF-DB7647B291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2DE4CE2-2490-494D-8D6B-2B01B167DF9A}" name="אפיק השקעה" dataDxfId="147"/>
    <tableColumn id="2" xr3:uid="{60E222F7-FB68-4E56-AC54-D0B25E523288}" name="אלפא מור תגמולים – מניות" dataDxfId="146" dataCellStyle="Percent"/>
    <tableColumn id="3" xr3:uid="{69AA73ED-4938-4F4B-9FEF-FDA8C6DF319D}" name="מור השתלמות – מניות" dataDxfId="145" dataCellStyle="Percent"/>
    <tableColumn id="4" xr3:uid="{70E49062-33AF-4774-8002-EBC7C4FEAFF4}" name="מור קופת גמל להשקעה – מניות" dataDxfId="144" dataCellStyle="Percent"/>
    <tableColumn id="5" xr3:uid="{E1B2278B-4C1C-40EC-BE2B-5F7E8E71BB8D}" name="_x0009_שיעור חשיפה צפוי לשנת 2024" dataDxfId="143" dataCellStyle="Percent"/>
    <tableColumn id="6" xr3:uid="{5E9F70D7-DDA5-4A70-8F1B-B3EB7DBEAD2F}" name="שיעור החשיפה צפוי 01.07.24" dataDxfId="142" dataCellStyle="Percent"/>
    <tableColumn id="7" xr3:uid="{06349183-DEE7-464F-994E-5632717A7AB9}" name="_x0009_טווח סטייה" dataDxfId="141"/>
    <tableColumn id="8" xr3:uid="{D1AA01E9-F636-4CE9-84CF-6DEA3B7049A3}" name="_x0009_גבולות שיעור החשיפה הצפויה" dataDxfId="140"/>
    <tableColumn id="9" xr3:uid="{223890EA-4625-4986-AE03-815F0741677E}" name="ריק במקור" dataDxfId="139"/>
    <tableColumn id="10" xr3:uid="{2CC3F562-2F29-4069-97D2-5738E30BFAB3}" name="_x0009_מדד ייחוס" dataDxfId="138"/>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2" Type="http://schemas.openxmlformats.org/officeDocument/2006/relationships/table" Target="../tables/table4.xml"/><Relationship Id="rId1" Type="http://schemas.openxmlformats.org/officeDocument/2006/relationships/printerSettings" Target="../printerSettings/printerSettings4.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table" Target="../tables/table15.xml"/><Relationship Id="rId5" Type="http://schemas.openxmlformats.org/officeDocument/2006/relationships/table" Target="../tables/table19.xml"/><Relationship Id="rId4" Type="http://schemas.openxmlformats.org/officeDocument/2006/relationships/table" Target="../tables/table1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5" sqref="B5"/>
    </sheetView>
  </sheetViews>
  <sheetFormatPr defaultColWidth="9" defaultRowHeight="14.25" x14ac:dyDescent="0.2"/>
  <cols>
    <col min="1" max="1" width="10.75" style="2" customWidth="1"/>
    <col min="2" max="2" width="78.25" style="2" customWidth="1"/>
    <col min="3" max="16384" width="9" style="2"/>
  </cols>
  <sheetData>
    <row r="3" spans="1:2" x14ac:dyDescent="0.2">
      <c r="A3" s="23" t="s">
        <v>103</v>
      </c>
    </row>
    <row r="7" spans="1:2" x14ac:dyDescent="0.2">
      <c r="A7" s="197" t="s">
        <v>17</v>
      </c>
      <c r="B7" s="197"/>
    </row>
    <row r="8" spans="1:2" x14ac:dyDescent="0.2">
      <c r="A8" s="20"/>
      <c r="B8" s="20"/>
    </row>
    <row r="9" spans="1:2" x14ac:dyDescent="0.2">
      <c r="A9" s="198" t="s">
        <v>16</v>
      </c>
      <c r="B9" s="198"/>
    </row>
    <row r="10" spans="1:2" x14ac:dyDescent="0.2">
      <c r="A10" s="20"/>
      <c r="B10" s="20"/>
    </row>
    <row r="11" spans="1:2" x14ac:dyDescent="0.2">
      <c r="A11" s="197" t="s">
        <v>18</v>
      </c>
      <c r="B11" s="197"/>
    </row>
    <row r="12" spans="1:2" x14ac:dyDescent="0.2">
      <c r="A12" s="21"/>
      <c r="B12" s="21"/>
    </row>
    <row r="13" spans="1:2" x14ac:dyDescent="0.2">
      <c r="A13" s="21"/>
      <c r="B13" s="21"/>
    </row>
    <row r="14" spans="1:2" x14ac:dyDescent="0.2">
      <c r="A14" s="21"/>
      <c r="B14" s="21"/>
    </row>
    <row r="15" spans="1:2" x14ac:dyDescent="0.2">
      <c r="A15" s="3"/>
      <c r="B15" s="3"/>
    </row>
    <row r="16" spans="1:2" x14ac:dyDescent="0.2">
      <c r="A16" s="26" t="s">
        <v>66</v>
      </c>
      <c r="B16" s="3"/>
    </row>
    <row r="17" spans="1:2" x14ac:dyDescent="0.2">
      <c r="A17" s="27">
        <v>44923</v>
      </c>
      <c r="B17" s="3" t="s">
        <v>104</v>
      </c>
    </row>
    <row r="18" spans="1:2" x14ac:dyDescent="0.2">
      <c r="A18" s="27">
        <v>44958</v>
      </c>
      <c r="B18" s="3" t="s">
        <v>105</v>
      </c>
    </row>
    <row r="19" spans="1:2" x14ac:dyDescent="0.2">
      <c r="A19" s="27">
        <v>44986</v>
      </c>
      <c r="B19" s="3" t="s">
        <v>108</v>
      </c>
    </row>
    <row r="20" spans="1:2" x14ac:dyDescent="0.2">
      <c r="A20" s="27">
        <v>45383</v>
      </c>
      <c r="B20" s="3" t="s">
        <v>194</v>
      </c>
    </row>
    <row r="21" spans="1:2" x14ac:dyDescent="0.2">
      <c r="A21" s="27">
        <v>45474</v>
      </c>
      <c r="B21" s="3" t="s">
        <v>193</v>
      </c>
    </row>
    <row r="22" spans="1:2" x14ac:dyDescent="0.2">
      <c r="A22" s="27"/>
      <c r="B22" s="3"/>
    </row>
    <row r="23" spans="1:2" x14ac:dyDescent="0.2">
      <c r="A23" s="27"/>
      <c r="B23" s="3"/>
    </row>
    <row r="24" spans="1:2" x14ac:dyDescent="0.2">
      <c r="A24" s="27"/>
      <c r="B24" s="3"/>
    </row>
    <row r="25" spans="1:2" x14ac:dyDescent="0.2">
      <c r="A25" s="27"/>
      <c r="B25" s="3"/>
    </row>
    <row r="26" spans="1:2" x14ac:dyDescent="0.2">
      <c r="A26" s="27"/>
      <c r="B26" s="3"/>
    </row>
    <row r="27" spans="1:2" x14ac:dyDescent="0.2">
      <c r="A27" s="27"/>
      <c r="B27" s="3"/>
    </row>
    <row r="28" spans="1:2" x14ac:dyDescent="0.2">
      <c r="A28" s="27"/>
      <c r="B28" s="3"/>
    </row>
    <row r="29" spans="1:2" x14ac:dyDescent="0.2">
      <c r="A29" s="27"/>
      <c r="B29" s="3"/>
    </row>
    <row r="30" spans="1:2" x14ac:dyDescent="0.2">
      <c r="A30" s="27"/>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7"/>
  <sheetViews>
    <sheetView rightToLeft="1" topLeftCell="A16" workbookViewId="0">
      <selection activeCell="B6" sqref="B6"/>
    </sheetView>
  </sheetViews>
  <sheetFormatPr defaultColWidth="9" defaultRowHeight="14.25" x14ac:dyDescent="0.2"/>
  <cols>
    <col min="1" max="1" width="20.125" style="11" customWidth="1"/>
    <col min="2" max="2" width="28.75" style="11" customWidth="1"/>
    <col min="3" max="3" width="67.875" style="11" customWidth="1"/>
    <col min="4" max="4" width="34.375" style="11" customWidth="1"/>
    <col min="5" max="5" width="26.125" style="1" customWidth="1"/>
    <col min="6" max="16384" width="9" style="11"/>
  </cols>
  <sheetData>
    <row r="1" spans="1:5" x14ac:dyDescent="0.2">
      <c r="A1" s="1"/>
      <c r="B1" s="1"/>
      <c r="C1" s="1"/>
      <c r="D1" s="1"/>
    </row>
    <row r="2" spans="1:5" x14ac:dyDescent="0.2">
      <c r="A2" s="1"/>
      <c r="B2" s="1"/>
      <c r="C2" s="1"/>
      <c r="D2" s="1"/>
    </row>
    <row r="3" spans="1:5" ht="53.25" customHeight="1" x14ac:dyDescent="0.2">
      <c r="A3" s="199" t="s">
        <v>94</v>
      </c>
      <c r="B3" s="199"/>
      <c r="C3" s="199"/>
      <c r="D3" s="37"/>
    </row>
    <row r="4" spans="1:5" x14ac:dyDescent="0.2">
      <c r="A4" s="1"/>
      <c r="B4" s="1"/>
      <c r="C4" s="1"/>
      <c r="D4" s="1"/>
    </row>
    <row r="5" spans="1:5" x14ac:dyDescent="0.2">
      <c r="A5" s="1"/>
      <c r="B5" s="1"/>
      <c r="C5" s="1"/>
      <c r="D5" s="1"/>
    </row>
    <row r="6" spans="1:5" x14ac:dyDescent="0.2">
      <c r="A6" s="12" t="s">
        <v>42</v>
      </c>
      <c r="B6" s="12" t="s">
        <v>19</v>
      </c>
      <c r="C6" s="12" t="s">
        <v>20</v>
      </c>
      <c r="D6" s="65" t="s">
        <v>21</v>
      </c>
      <c r="E6" s="71" t="s">
        <v>113</v>
      </c>
    </row>
    <row r="7" spans="1:5" ht="83.25" customHeight="1" x14ac:dyDescent="0.2">
      <c r="A7" s="12" t="s">
        <v>22</v>
      </c>
      <c r="B7" s="14" t="s">
        <v>23</v>
      </c>
      <c r="C7" s="12" t="s">
        <v>62</v>
      </c>
      <c r="D7" s="66" t="s">
        <v>81</v>
      </c>
      <c r="E7" s="76" t="s">
        <v>115</v>
      </c>
    </row>
    <row r="8" spans="1:5" ht="180.75" customHeight="1" x14ac:dyDescent="0.2">
      <c r="A8" s="12" t="s">
        <v>65</v>
      </c>
      <c r="B8" s="14" t="s">
        <v>63</v>
      </c>
      <c r="C8" s="25" t="s">
        <v>64</v>
      </c>
      <c r="D8" s="67" t="s">
        <v>82</v>
      </c>
      <c r="E8" s="76" t="s">
        <v>116</v>
      </c>
    </row>
    <row r="9" spans="1:5" ht="93.75" customHeight="1" x14ac:dyDescent="0.2">
      <c r="A9" s="12" t="s">
        <v>24</v>
      </c>
      <c r="B9" s="14" t="s">
        <v>25</v>
      </c>
      <c r="C9" s="12" t="s">
        <v>43</v>
      </c>
      <c r="D9" s="68" t="s">
        <v>26</v>
      </c>
      <c r="E9" s="77">
        <v>1E-3</v>
      </c>
    </row>
    <row r="10" spans="1:5" ht="71.25" x14ac:dyDescent="0.2">
      <c r="A10" s="12" t="s">
        <v>27</v>
      </c>
      <c r="B10" s="14" t="s">
        <v>28</v>
      </c>
      <c r="C10" s="12" t="s">
        <v>44</v>
      </c>
      <c r="D10" s="68" t="s">
        <v>29</v>
      </c>
      <c r="E10" s="77">
        <v>1E-3</v>
      </c>
    </row>
    <row r="11" spans="1:5" ht="87.75" customHeight="1" x14ac:dyDescent="0.2">
      <c r="A11" s="12" t="s">
        <v>30</v>
      </c>
      <c r="B11" s="14" t="s">
        <v>31</v>
      </c>
      <c r="C11" s="12" t="s">
        <v>45</v>
      </c>
      <c r="D11" s="68" t="s">
        <v>32</v>
      </c>
      <c r="E11" s="77">
        <v>1E-3</v>
      </c>
    </row>
    <row r="12" spans="1:5" ht="92.25" customHeight="1" x14ac:dyDescent="0.2">
      <c r="A12" s="12" t="s">
        <v>33</v>
      </c>
      <c r="B12" s="14" t="s">
        <v>34</v>
      </c>
      <c r="C12" s="12" t="s">
        <v>35</v>
      </c>
      <c r="D12" s="68" t="s">
        <v>36</v>
      </c>
      <c r="E12" s="76" t="s">
        <v>117</v>
      </c>
    </row>
    <row r="13" spans="1:5" ht="90.75" customHeight="1" x14ac:dyDescent="0.2">
      <c r="A13" s="13" t="s">
        <v>48</v>
      </c>
      <c r="B13" s="14" t="s">
        <v>58</v>
      </c>
      <c r="C13" s="13" t="s">
        <v>46</v>
      </c>
      <c r="D13" s="68" t="s">
        <v>37</v>
      </c>
      <c r="E13" s="77">
        <v>1E-3</v>
      </c>
    </row>
    <row r="14" spans="1:5" ht="42.75" x14ac:dyDescent="0.2">
      <c r="A14" s="13" t="s">
        <v>38</v>
      </c>
      <c r="B14" s="14" t="s">
        <v>57</v>
      </c>
      <c r="C14" s="13" t="s">
        <v>39</v>
      </c>
      <c r="D14" s="68" t="s">
        <v>40</v>
      </c>
      <c r="E14" s="77">
        <v>1E-3</v>
      </c>
    </row>
    <row r="15" spans="1:5" ht="93.75" customHeight="1" x14ac:dyDescent="0.2">
      <c r="A15" s="13" t="s">
        <v>41</v>
      </c>
      <c r="B15" s="14" t="s">
        <v>59</v>
      </c>
      <c r="C15" s="13" t="s">
        <v>47</v>
      </c>
      <c r="D15" s="69" t="s">
        <v>111</v>
      </c>
      <c r="E15" s="76" t="s">
        <v>118</v>
      </c>
    </row>
    <row r="16" spans="1:5" ht="177" customHeight="1" x14ac:dyDescent="0.2">
      <c r="A16" s="13" t="s">
        <v>96</v>
      </c>
      <c r="B16" s="14" t="s">
        <v>97</v>
      </c>
      <c r="C16" s="63" t="s">
        <v>98</v>
      </c>
      <c r="D16" s="80" t="s">
        <v>124</v>
      </c>
      <c r="E16" s="77">
        <v>1.5E-3</v>
      </c>
    </row>
    <row r="17" spans="1:5" ht="136.15" customHeight="1" x14ac:dyDescent="0.2">
      <c r="A17" s="13" t="s">
        <v>99</v>
      </c>
      <c r="B17" s="14" t="s">
        <v>100</v>
      </c>
      <c r="C17" s="13" t="s">
        <v>101</v>
      </c>
      <c r="D17" s="70" t="s">
        <v>102</v>
      </c>
      <c r="E17" s="77">
        <v>1.5E-3</v>
      </c>
    </row>
    <row r="18" spans="1:5" s="24" customFormat="1" ht="85.5" x14ac:dyDescent="0.25">
      <c r="A18" s="12" t="s">
        <v>122</v>
      </c>
      <c r="B18" s="14" t="s">
        <v>119</v>
      </c>
      <c r="C18" s="12" t="s">
        <v>120</v>
      </c>
      <c r="D18" s="66" t="s">
        <v>121</v>
      </c>
      <c r="E18" s="78">
        <v>2.5000000000000001E-3</v>
      </c>
    </row>
    <row r="20" spans="1:5" x14ac:dyDescent="0.2">
      <c r="A20" s="200" t="s">
        <v>55</v>
      </c>
      <c r="B20" s="200"/>
      <c r="C20" s="200"/>
      <c r="D20" s="200"/>
    </row>
    <row r="21" spans="1:5" ht="14.25" customHeight="1" x14ac:dyDescent="0.2">
      <c r="A21" s="201" t="s">
        <v>56</v>
      </c>
      <c r="B21" s="201"/>
      <c r="C21" s="201"/>
      <c r="D21" s="201"/>
    </row>
    <row r="22" spans="1:5" x14ac:dyDescent="0.2">
      <c r="A22" s="201"/>
      <c r="B22" s="201"/>
      <c r="C22" s="201"/>
      <c r="D22" s="201"/>
    </row>
    <row r="23" spans="1:5" x14ac:dyDescent="0.2">
      <c r="A23" s="201"/>
      <c r="B23" s="201"/>
      <c r="C23" s="201"/>
      <c r="D23" s="201"/>
    </row>
    <row r="24" spans="1:5" x14ac:dyDescent="0.2">
      <c r="A24" s="201"/>
      <c r="B24" s="201"/>
      <c r="C24" s="201"/>
      <c r="D24" s="201"/>
    </row>
    <row r="25" spans="1:5" x14ac:dyDescent="0.2">
      <c r="A25" s="201"/>
      <c r="B25" s="201"/>
      <c r="C25" s="201"/>
      <c r="D25" s="201"/>
    </row>
    <row r="26" spans="1:5" x14ac:dyDescent="0.2">
      <c r="A26" s="201"/>
      <c r="B26" s="201"/>
      <c r="C26" s="201"/>
      <c r="D26" s="201"/>
    </row>
    <row r="27" spans="1:5" x14ac:dyDescent="0.2">
      <c r="A27" s="201"/>
      <c r="B27" s="201"/>
      <c r="C27" s="201"/>
      <c r="D27" s="201"/>
    </row>
    <row r="28" spans="1:5" x14ac:dyDescent="0.2">
      <c r="A28" s="201"/>
      <c r="B28" s="201"/>
      <c r="C28" s="201"/>
      <c r="D28" s="201"/>
    </row>
    <row r="29" spans="1:5" x14ac:dyDescent="0.2">
      <c r="A29" s="201"/>
      <c r="B29" s="201"/>
      <c r="C29" s="201"/>
      <c r="D29" s="201"/>
    </row>
    <row r="30" spans="1:5" x14ac:dyDescent="0.2">
      <c r="A30" s="201"/>
      <c r="B30" s="201"/>
      <c r="C30" s="201"/>
      <c r="D30" s="201"/>
    </row>
    <row r="31" spans="1:5" x14ac:dyDescent="0.2">
      <c r="A31" s="201"/>
      <c r="B31" s="201"/>
      <c r="C31" s="201"/>
      <c r="D31" s="201"/>
    </row>
    <row r="32" spans="1:5" x14ac:dyDescent="0.2">
      <c r="A32" s="201"/>
      <c r="B32" s="201"/>
      <c r="C32" s="201"/>
      <c r="D32" s="201"/>
    </row>
    <row r="33" spans="1:4" x14ac:dyDescent="0.2">
      <c r="A33" s="201"/>
      <c r="B33" s="201"/>
      <c r="C33" s="201"/>
      <c r="D33" s="201"/>
    </row>
    <row r="34" spans="1:4" x14ac:dyDescent="0.2">
      <c r="A34" s="201"/>
      <c r="B34" s="201"/>
      <c r="C34" s="201"/>
      <c r="D34" s="201"/>
    </row>
    <row r="35" spans="1:4" x14ac:dyDescent="0.2">
      <c r="A35" s="201"/>
      <c r="B35" s="201"/>
      <c r="C35" s="201"/>
      <c r="D35" s="201"/>
    </row>
    <row r="36" spans="1:4" x14ac:dyDescent="0.2">
      <c r="A36" s="201"/>
      <c r="B36" s="201"/>
      <c r="C36" s="201"/>
      <c r="D36" s="201"/>
    </row>
    <row r="37" spans="1:4" x14ac:dyDescent="0.2">
      <c r="A37" s="201"/>
      <c r="B37" s="201"/>
      <c r="C37" s="201"/>
      <c r="D37" s="201"/>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000"/>
  <sheetViews>
    <sheetView rightToLeft="1" topLeftCell="A20" zoomScale="85" zoomScaleNormal="85" workbookViewId="0">
      <selection activeCell="A46" sqref="A46:I57"/>
    </sheetView>
  </sheetViews>
  <sheetFormatPr defaultColWidth="9" defaultRowHeight="14.25" x14ac:dyDescent="0.2"/>
  <cols>
    <col min="1" max="1" width="25" style="1" customWidth="1"/>
    <col min="2" max="2" width="25" style="1" hidden="1" customWidth="1"/>
    <col min="3" max="4" width="18.625" style="41" hidden="1" customWidth="1"/>
    <col min="5" max="5" width="18.625" style="1" hidden="1" customWidth="1"/>
    <col min="6" max="6" width="28.625" style="4" customWidth="1"/>
    <col min="7" max="7" width="21.875" style="4" customWidth="1"/>
    <col min="8" max="8" width="30.25" style="1" customWidth="1"/>
    <col min="9" max="9" width="24.375" style="103" customWidth="1"/>
    <col min="10" max="16384" width="9" style="1"/>
  </cols>
  <sheetData>
    <row r="1" spans="1:9" x14ac:dyDescent="0.2">
      <c r="C1" s="1"/>
      <c r="D1" s="1"/>
    </row>
    <row r="2" spans="1:9" x14ac:dyDescent="0.2">
      <c r="C2" s="1"/>
      <c r="D2" s="1"/>
    </row>
    <row r="3" spans="1:9" ht="51.75" customHeight="1" x14ac:dyDescent="0.25">
      <c r="A3" s="210" t="s">
        <v>156</v>
      </c>
      <c r="B3" s="210"/>
      <c r="C3" s="210"/>
      <c r="D3" s="210"/>
      <c r="E3" s="210"/>
      <c r="F3" s="210"/>
      <c r="G3" s="210"/>
      <c r="H3" s="210"/>
      <c r="I3" s="180"/>
    </row>
    <row r="4" spans="1:9" x14ac:dyDescent="0.2">
      <c r="C4" s="1"/>
      <c r="D4" s="1"/>
    </row>
    <row r="5" spans="1:9" x14ac:dyDescent="0.2">
      <c r="C5" s="1"/>
      <c r="D5" s="1"/>
    </row>
    <row r="6" spans="1:9" x14ac:dyDescent="0.2">
      <c r="A6" s="5" t="s">
        <v>0</v>
      </c>
      <c r="B6" s="5"/>
      <c r="C6" s="40"/>
      <c r="D6" s="40"/>
      <c r="E6" s="6"/>
      <c r="F6" s="33" t="s">
        <v>1</v>
      </c>
      <c r="G6" s="7"/>
      <c r="H6" s="6"/>
    </row>
    <row r="8" spans="1:9" ht="28.5" x14ac:dyDescent="0.2">
      <c r="A8" s="248" t="s">
        <v>2</v>
      </c>
      <c r="B8" s="189" t="s">
        <v>93</v>
      </c>
      <c r="C8" s="189" t="s">
        <v>154</v>
      </c>
      <c r="D8" s="249" t="s">
        <v>229</v>
      </c>
      <c r="E8" s="249" t="s">
        <v>157</v>
      </c>
      <c r="F8" s="249" t="s">
        <v>228</v>
      </c>
      <c r="G8" s="189" t="s">
        <v>3</v>
      </c>
      <c r="H8" s="189" t="s">
        <v>86</v>
      </c>
      <c r="I8" s="246" t="s">
        <v>4</v>
      </c>
    </row>
    <row r="9" spans="1:9" ht="30.75" customHeight="1" x14ac:dyDescent="0.2">
      <c r="A9" s="241" t="s">
        <v>5</v>
      </c>
      <c r="B9" s="191">
        <v>0.28000000000000003</v>
      </c>
      <c r="C9" s="193">
        <v>0.3</v>
      </c>
      <c r="D9" s="193">
        <v>0.2382</v>
      </c>
      <c r="E9" s="193">
        <v>0.25</v>
      </c>
      <c r="F9" s="193">
        <v>0.25</v>
      </c>
      <c r="G9" s="51" t="s">
        <v>6</v>
      </c>
      <c r="H9" s="54" t="s">
        <v>153</v>
      </c>
      <c r="I9" s="244" t="s">
        <v>73</v>
      </c>
    </row>
    <row r="10" spans="1:9" ht="28.5" customHeight="1" x14ac:dyDescent="0.2">
      <c r="A10" s="241" t="s">
        <v>7</v>
      </c>
      <c r="B10" s="98">
        <v>0.2</v>
      </c>
      <c r="C10" s="193">
        <v>0.2</v>
      </c>
      <c r="D10" s="193">
        <v>0.18659999999999999</v>
      </c>
      <c r="E10" s="193">
        <v>0.2</v>
      </c>
      <c r="F10" s="193">
        <v>0.2</v>
      </c>
      <c r="G10" s="51" t="s">
        <v>8</v>
      </c>
      <c r="H10" s="54" t="s">
        <v>15</v>
      </c>
      <c r="I10" s="244" t="s">
        <v>74</v>
      </c>
    </row>
    <row r="11" spans="1:9" ht="33" customHeight="1" x14ac:dyDescent="0.2">
      <c r="A11" s="241" t="s">
        <v>9</v>
      </c>
      <c r="B11" s="191">
        <v>0.56999999999999995</v>
      </c>
      <c r="C11" s="190">
        <v>0.56999999999999995</v>
      </c>
      <c r="D11" s="192">
        <v>0.62090000000000001</v>
      </c>
      <c r="E11" s="190">
        <v>0.59499999999999997</v>
      </c>
      <c r="F11" s="190">
        <v>0.59499999999999997</v>
      </c>
      <c r="G11" s="188" t="s">
        <v>8</v>
      </c>
      <c r="H11" s="187" t="s">
        <v>90</v>
      </c>
      <c r="I11" s="245" t="s">
        <v>75</v>
      </c>
    </row>
    <row r="12" spans="1:9" ht="30.75" customHeight="1" x14ac:dyDescent="0.2">
      <c r="A12" s="241" t="s">
        <v>60</v>
      </c>
      <c r="B12" s="254" t="s">
        <v>203</v>
      </c>
      <c r="C12" s="255" t="s">
        <v>203</v>
      </c>
      <c r="D12" s="256" t="s">
        <v>203</v>
      </c>
      <c r="E12" s="255" t="s">
        <v>203</v>
      </c>
      <c r="F12" s="255" t="s">
        <v>203</v>
      </c>
      <c r="G12" s="257" t="s">
        <v>203</v>
      </c>
      <c r="H12" s="255" t="s">
        <v>203</v>
      </c>
      <c r="I12" s="258" t="s">
        <v>203</v>
      </c>
    </row>
    <row r="13" spans="1:9" ht="36" customHeight="1" x14ac:dyDescent="0.2">
      <c r="A13" s="242" t="s">
        <v>67</v>
      </c>
      <c r="B13" s="90">
        <v>0.05</v>
      </c>
      <c r="C13" s="193">
        <v>0.05</v>
      </c>
      <c r="D13" s="193">
        <v>9.2600000000000002E-2</v>
      </c>
      <c r="E13" s="193">
        <v>0.05</v>
      </c>
      <c r="F13" s="193">
        <v>0.05</v>
      </c>
      <c r="G13" s="55" t="s">
        <v>6</v>
      </c>
      <c r="H13" s="53" t="s">
        <v>72</v>
      </c>
      <c r="I13" s="244" t="s">
        <v>76</v>
      </c>
    </row>
    <row r="14" spans="1:9" ht="29.25" customHeight="1" x14ac:dyDescent="0.2">
      <c r="A14" s="242" t="s">
        <v>68</v>
      </c>
      <c r="B14" s="61">
        <v>7.0000000000000007E-2</v>
      </c>
      <c r="C14" s="193">
        <v>7.0000000000000007E-2</v>
      </c>
      <c r="D14" s="193">
        <v>4.3659999999999997E-2</v>
      </c>
      <c r="E14" s="193">
        <v>7.0000000000000007E-2</v>
      </c>
      <c r="F14" s="193">
        <v>7.0000000000000007E-2</v>
      </c>
      <c r="G14" s="55" t="s">
        <v>6</v>
      </c>
      <c r="H14" s="53" t="s">
        <v>106</v>
      </c>
      <c r="I14" s="244" t="s">
        <v>77</v>
      </c>
    </row>
    <row r="15" spans="1:9" ht="27.75" customHeight="1" x14ac:dyDescent="0.2">
      <c r="A15" s="242" t="s">
        <v>69</v>
      </c>
      <c r="B15" s="90">
        <v>0.05</v>
      </c>
      <c r="C15" s="193">
        <v>0.05</v>
      </c>
      <c r="D15" s="193">
        <v>6.7999999999999996E-3</v>
      </c>
      <c r="E15" s="193">
        <v>0.05</v>
      </c>
      <c r="F15" s="193">
        <v>0.05</v>
      </c>
      <c r="G15" s="55" t="s">
        <v>6</v>
      </c>
      <c r="H15" s="53" t="s">
        <v>72</v>
      </c>
      <c r="I15" s="244" t="s">
        <v>78</v>
      </c>
    </row>
    <row r="16" spans="1:9" ht="23.25" customHeight="1" x14ac:dyDescent="0.2">
      <c r="A16" s="242" t="s">
        <v>107</v>
      </c>
      <c r="B16" s="90">
        <v>0.05</v>
      </c>
      <c r="C16" s="193">
        <v>0.05</v>
      </c>
      <c r="D16" s="193">
        <v>2.1299999999999999E-2</v>
      </c>
      <c r="E16" s="193">
        <v>0.05</v>
      </c>
      <c r="F16" s="193">
        <v>0.05</v>
      </c>
      <c r="G16" s="55" t="s">
        <v>6</v>
      </c>
      <c r="H16" s="53" t="s">
        <v>72</v>
      </c>
      <c r="I16" s="244" t="s">
        <v>78</v>
      </c>
    </row>
    <row r="17" spans="1:9" ht="21.75" customHeight="1" x14ac:dyDescent="0.2">
      <c r="A17" s="242" t="s">
        <v>70</v>
      </c>
      <c r="B17" s="90">
        <v>0.15</v>
      </c>
      <c r="C17" s="193">
        <v>0.13500000000000001</v>
      </c>
      <c r="D17" s="193">
        <v>0.192</v>
      </c>
      <c r="E17" s="193">
        <v>0.15</v>
      </c>
      <c r="F17" s="193">
        <v>0.15</v>
      </c>
      <c r="G17" s="51" t="s">
        <v>6</v>
      </c>
      <c r="H17" s="53" t="s">
        <v>126</v>
      </c>
      <c r="I17" s="247" t="s">
        <v>78</v>
      </c>
    </row>
    <row r="18" spans="1:9" ht="22.5" customHeight="1" x14ac:dyDescent="0.2">
      <c r="A18" s="242" t="s">
        <v>71</v>
      </c>
      <c r="B18" s="90">
        <v>0.05</v>
      </c>
      <c r="C18" s="193">
        <v>0.05</v>
      </c>
      <c r="D18" s="193">
        <v>4.5600000000000002E-2</v>
      </c>
      <c r="E18" s="193">
        <v>0.05</v>
      </c>
      <c r="F18" s="193">
        <v>0.05</v>
      </c>
      <c r="G18" s="51" t="s">
        <v>6</v>
      </c>
      <c r="H18" s="57" t="s">
        <v>72</v>
      </c>
      <c r="I18" s="259" t="s">
        <v>203</v>
      </c>
    </row>
    <row r="19" spans="1:9" ht="21" customHeight="1" x14ac:dyDescent="0.2">
      <c r="A19" s="243" t="s">
        <v>10</v>
      </c>
      <c r="B19" s="90">
        <f>SUM(B9:B18)</f>
        <v>1.4700000000000002</v>
      </c>
      <c r="C19" s="79">
        <f>SUM(C9:C18)</f>
        <v>1.4750000000000001</v>
      </c>
      <c r="D19" s="79">
        <f>SUM(D9:D18)</f>
        <v>1.4476600000000002</v>
      </c>
      <c r="E19" s="79">
        <f>SUM(E9:E18)</f>
        <v>1.4650000000000001</v>
      </c>
      <c r="F19" s="79">
        <f>SUM(F9:F18)</f>
        <v>1.4650000000000001</v>
      </c>
      <c r="G19" s="260" t="s">
        <v>203</v>
      </c>
      <c r="H19" s="260" t="s">
        <v>203</v>
      </c>
      <c r="I19" s="261" t="s">
        <v>203</v>
      </c>
    </row>
    <row r="20" spans="1:9" ht="21" customHeight="1" x14ac:dyDescent="0.2">
      <c r="A20" s="250" t="s">
        <v>11</v>
      </c>
      <c r="B20" s="251">
        <v>0.2</v>
      </c>
      <c r="C20" s="252">
        <v>0.22</v>
      </c>
      <c r="D20" s="252">
        <v>0.2722</v>
      </c>
      <c r="E20" s="252">
        <v>0.22</v>
      </c>
      <c r="F20" s="252">
        <v>0.22</v>
      </c>
      <c r="G20" s="188" t="s">
        <v>8</v>
      </c>
      <c r="H20" s="253" t="s">
        <v>123</v>
      </c>
      <c r="I20" s="245" t="s">
        <v>79</v>
      </c>
    </row>
    <row r="21" spans="1:9" ht="28.5" hidden="1" x14ac:dyDescent="0.2">
      <c r="A21" s="49" t="s">
        <v>112</v>
      </c>
      <c r="B21" s="208">
        <v>2.8E-3</v>
      </c>
      <c r="C21" s="209"/>
      <c r="D21" s="209"/>
      <c r="E21" s="209"/>
      <c r="F21" s="209"/>
      <c r="G21" s="209"/>
      <c r="H21" s="209"/>
    </row>
    <row r="22" spans="1:9" ht="28.5" hidden="1" x14ac:dyDescent="0.2">
      <c r="A22" s="49" t="s">
        <v>187</v>
      </c>
      <c r="B22" s="143"/>
      <c r="C22" s="144"/>
      <c r="D22" s="143">
        <v>2.3999999999999998E-3</v>
      </c>
      <c r="E22" s="144"/>
      <c r="F22" s="143">
        <f>D22</f>
        <v>2.3999999999999998E-3</v>
      </c>
      <c r="G22" s="144"/>
      <c r="H22" s="144"/>
    </row>
    <row r="23" spans="1:9" x14ac:dyDescent="0.2">
      <c r="G23" s="32"/>
    </row>
    <row r="24" spans="1:9" x14ac:dyDescent="0.2">
      <c r="A24" s="9" t="s">
        <v>12</v>
      </c>
      <c r="B24" s="9"/>
      <c r="C24" s="42"/>
      <c r="D24" s="42"/>
      <c r="E24" s="10"/>
      <c r="F24" s="185" t="s">
        <v>92</v>
      </c>
      <c r="G24" s="33"/>
      <c r="H24" s="34"/>
    </row>
    <row r="25" spans="1:9" x14ac:dyDescent="0.2">
      <c r="C25" s="43"/>
      <c r="F25" s="32"/>
      <c r="G25" s="32"/>
      <c r="H25" s="31"/>
    </row>
    <row r="26" spans="1:9" ht="37.5" customHeight="1" x14ac:dyDescent="0.2">
      <c r="A26" s="248" t="s">
        <v>2</v>
      </c>
      <c r="B26" s="189" t="s">
        <v>93</v>
      </c>
      <c r="C26" s="189" t="s">
        <v>154</v>
      </c>
      <c r="D26" s="249" t="s">
        <v>229</v>
      </c>
      <c r="E26" s="249" t="s">
        <v>157</v>
      </c>
      <c r="F26" s="249" t="s">
        <v>228</v>
      </c>
      <c r="G26" s="189" t="s">
        <v>3</v>
      </c>
      <c r="H26" s="189" t="s">
        <v>86</v>
      </c>
      <c r="I26" s="246" t="s">
        <v>4</v>
      </c>
    </row>
    <row r="27" spans="1:9" ht="23.25" customHeight="1" x14ac:dyDescent="0.2">
      <c r="A27" s="241" t="s">
        <v>5</v>
      </c>
      <c r="B27" s="191">
        <v>0.2</v>
      </c>
      <c r="C27" s="193">
        <v>0.28999999999999998</v>
      </c>
      <c r="D27" s="58">
        <v>0.21790000000000001</v>
      </c>
      <c r="E27" s="193">
        <v>0.24</v>
      </c>
      <c r="F27" s="193">
        <v>0.24</v>
      </c>
      <c r="G27" s="51" t="s">
        <v>6</v>
      </c>
      <c r="H27" s="54" t="s">
        <v>159</v>
      </c>
      <c r="I27" s="244" t="s">
        <v>73</v>
      </c>
    </row>
    <row r="28" spans="1:9" ht="15.75" customHeight="1" x14ac:dyDescent="0.2">
      <c r="A28" s="241" t="s">
        <v>7</v>
      </c>
      <c r="B28" s="191">
        <v>0.21</v>
      </c>
      <c r="C28" s="193">
        <v>0.23</v>
      </c>
      <c r="D28" s="58">
        <v>0.2571</v>
      </c>
      <c r="E28" s="193">
        <v>0.23</v>
      </c>
      <c r="F28" s="193">
        <v>0.23</v>
      </c>
      <c r="G28" s="51" t="s">
        <v>8</v>
      </c>
      <c r="H28" s="54" t="s">
        <v>147</v>
      </c>
      <c r="I28" s="244" t="s">
        <v>74</v>
      </c>
    </row>
    <row r="29" spans="1:9" ht="31.5" customHeight="1" x14ac:dyDescent="0.2">
      <c r="A29" s="241" t="s">
        <v>9</v>
      </c>
      <c r="B29" s="193">
        <v>0.46</v>
      </c>
      <c r="C29" s="193">
        <v>0.46</v>
      </c>
      <c r="D29" s="193">
        <v>0.4698</v>
      </c>
      <c r="E29" s="190">
        <v>0.46</v>
      </c>
      <c r="F29" s="190">
        <v>0.46</v>
      </c>
      <c r="G29" s="188" t="s">
        <v>8</v>
      </c>
      <c r="H29" s="187" t="s">
        <v>91</v>
      </c>
      <c r="I29" s="245" t="s">
        <v>75</v>
      </c>
    </row>
    <row r="30" spans="1:9" ht="73.5" customHeight="1" x14ac:dyDescent="0.2">
      <c r="A30" s="241" t="s">
        <v>60</v>
      </c>
      <c r="B30" s="254" t="s">
        <v>203</v>
      </c>
      <c r="C30" s="254" t="s">
        <v>203</v>
      </c>
      <c r="D30" s="254" t="s">
        <v>203</v>
      </c>
      <c r="E30" s="255" t="s">
        <v>203</v>
      </c>
      <c r="F30" s="255" t="s">
        <v>203</v>
      </c>
      <c r="G30" s="257" t="s">
        <v>203</v>
      </c>
      <c r="H30" s="255" t="s">
        <v>203</v>
      </c>
      <c r="I30" s="258" t="s">
        <v>203</v>
      </c>
    </row>
    <row r="31" spans="1:9" ht="35.25" customHeight="1" x14ac:dyDescent="0.2">
      <c r="A31" s="242" t="s">
        <v>67</v>
      </c>
      <c r="B31" s="90">
        <v>0.05</v>
      </c>
      <c r="C31" s="193">
        <v>0.1</v>
      </c>
      <c r="D31" s="58">
        <v>0.1003</v>
      </c>
      <c r="E31" s="193">
        <v>0.1</v>
      </c>
      <c r="F31" s="193">
        <v>0.1</v>
      </c>
      <c r="G31" s="55" t="s">
        <v>6</v>
      </c>
      <c r="H31" s="53" t="s">
        <v>109</v>
      </c>
      <c r="I31" s="244" t="s">
        <v>76</v>
      </c>
    </row>
    <row r="32" spans="1:9" ht="24" customHeight="1" x14ac:dyDescent="0.2">
      <c r="A32" s="242" t="s">
        <v>68</v>
      </c>
      <c r="B32" s="61">
        <v>7.0000000000000007E-2</v>
      </c>
      <c r="C32" s="193">
        <v>7.0000000000000007E-2</v>
      </c>
      <c r="D32" s="58">
        <v>4.9399999999999999E-2</v>
      </c>
      <c r="E32" s="193">
        <v>7.0000000000000007E-2</v>
      </c>
      <c r="F32" s="193">
        <v>7.0000000000000007E-2</v>
      </c>
      <c r="G32" s="55" t="s">
        <v>6</v>
      </c>
      <c r="H32" s="53" t="s">
        <v>106</v>
      </c>
      <c r="I32" s="244" t="s">
        <v>77</v>
      </c>
    </row>
    <row r="33" spans="1:9" ht="24" customHeight="1" x14ac:dyDescent="0.2">
      <c r="A33" s="242" t="s">
        <v>69</v>
      </c>
      <c r="B33" s="90">
        <v>0.05</v>
      </c>
      <c r="C33" s="193">
        <v>0.05</v>
      </c>
      <c r="D33" s="58">
        <v>3.8800000000000001E-2</v>
      </c>
      <c r="E33" s="193">
        <v>0.05</v>
      </c>
      <c r="F33" s="193">
        <v>0.05</v>
      </c>
      <c r="G33" s="55" t="s">
        <v>6</v>
      </c>
      <c r="H33" s="53" t="s">
        <v>72</v>
      </c>
      <c r="I33" s="244" t="s">
        <v>78</v>
      </c>
    </row>
    <row r="34" spans="1:9" ht="24" customHeight="1" x14ac:dyDescent="0.2">
      <c r="A34" s="242" t="s">
        <v>107</v>
      </c>
      <c r="B34" s="90">
        <v>0.05</v>
      </c>
      <c r="C34" s="193">
        <v>0.05</v>
      </c>
      <c r="D34" s="58">
        <v>2.23E-2</v>
      </c>
      <c r="E34" s="193">
        <v>0.05</v>
      </c>
      <c r="F34" s="193">
        <v>0.05</v>
      </c>
      <c r="G34" s="55" t="s">
        <v>6</v>
      </c>
      <c r="H34" s="53" t="s">
        <v>72</v>
      </c>
      <c r="I34" s="244" t="s">
        <v>78</v>
      </c>
    </row>
    <row r="35" spans="1:9" ht="21" customHeight="1" x14ac:dyDescent="0.2">
      <c r="A35" s="242" t="s">
        <v>70</v>
      </c>
      <c r="B35" s="90">
        <v>0.15</v>
      </c>
      <c r="C35" s="193">
        <v>0.13500000000000001</v>
      </c>
      <c r="D35" s="58">
        <v>0.14990000000000001</v>
      </c>
      <c r="E35" s="193">
        <v>0.15</v>
      </c>
      <c r="F35" s="193">
        <v>0.15</v>
      </c>
      <c r="G35" s="51" t="s">
        <v>6</v>
      </c>
      <c r="H35" s="53" t="s">
        <v>126</v>
      </c>
      <c r="I35" s="247" t="s">
        <v>78</v>
      </c>
    </row>
    <row r="36" spans="1:9" ht="21" customHeight="1" x14ac:dyDescent="0.2">
      <c r="A36" s="242" t="s">
        <v>71</v>
      </c>
      <c r="B36" s="90">
        <v>0.05</v>
      </c>
      <c r="C36" s="193">
        <v>0.05</v>
      </c>
      <c r="D36" s="58">
        <v>5.6000000000000001E-2</v>
      </c>
      <c r="E36" s="193">
        <v>0.05</v>
      </c>
      <c r="F36" s="193">
        <v>0.05</v>
      </c>
      <c r="G36" s="51" t="s">
        <v>6</v>
      </c>
      <c r="H36" s="57" t="s">
        <v>72</v>
      </c>
      <c r="I36" s="259" t="s">
        <v>203</v>
      </c>
    </row>
    <row r="37" spans="1:9" ht="22.5" customHeight="1" x14ac:dyDescent="0.2">
      <c r="A37" s="243" t="s">
        <v>10</v>
      </c>
      <c r="B37" s="90">
        <f>SUM(B27:B36)</f>
        <v>1.2900000000000003</v>
      </c>
      <c r="C37" s="79">
        <f>SUM(C27:C36)</f>
        <v>1.4350000000000003</v>
      </c>
      <c r="D37" s="79">
        <f>SUM(D27:D36)</f>
        <v>1.3614999999999999</v>
      </c>
      <c r="E37" s="79">
        <f>SUM(E27:E36)</f>
        <v>1.4000000000000001</v>
      </c>
      <c r="F37" s="79">
        <f>SUM(F27:F36)</f>
        <v>1.4000000000000001</v>
      </c>
      <c r="G37" s="260" t="s">
        <v>203</v>
      </c>
      <c r="H37" s="260" t="s">
        <v>203</v>
      </c>
      <c r="I37" s="261" t="s">
        <v>203</v>
      </c>
    </row>
    <row r="38" spans="1:9" x14ac:dyDescent="0.2">
      <c r="A38" s="250" t="s">
        <v>11</v>
      </c>
      <c r="B38" s="251">
        <v>0.2</v>
      </c>
      <c r="C38" s="252">
        <v>0.22</v>
      </c>
      <c r="D38" s="252">
        <v>0.26700000000000002</v>
      </c>
      <c r="E38" s="252">
        <v>0.22</v>
      </c>
      <c r="F38" s="252">
        <v>0.22</v>
      </c>
      <c r="G38" s="188" t="s">
        <v>8</v>
      </c>
      <c r="H38" s="253" t="s">
        <v>123</v>
      </c>
      <c r="I38" s="245" t="s">
        <v>79</v>
      </c>
    </row>
    <row r="39" spans="1:9" ht="28.5" hidden="1" x14ac:dyDescent="0.2">
      <c r="A39" s="49" t="s">
        <v>112</v>
      </c>
      <c r="B39" s="208" t="s">
        <v>114</v>
      </c>
      <c r="C39" s="209"/>
      <c r="D39" s="209"/>
      <c r="E39" s="209"/>
      <c r="F39" s="209"/>
      <c r="G39" s="209"/>
      <c r="H39" s="209"/>
      <c r="I39" s="181"/>
    </row>
    <row r="40" spans="1:9" ht="28.5" hidden="1" x14ac:dyDescent="0.2">
      <c r="A40" s="49" t="s">
        <v>187</v>
      </c>
      <c r="B40" s="143"/>
      <c r="C40" s="144"/>
      <c r="D40" s="144" t="s">
        <v>188</v>
      </c>
      <c r="E40" s="144"/>
      <c r="F40" s="143" t="str">
        <f>D40</f>
        <v>12533 - 0.24%</v>
      </c>
      <c r="G40" s="144"/>
      <c r="H40" s="144"/>
      <c r="I40" s="181"/>
    </row>
    <row r="41" spans="1:9" hidden="1" x14ac:dyDescent="0.2">
      <c r="A41" s="30"/>
      <c r="B41" s="64"/>
      <c r="C41" s="29"/>
      <c r="D41" s="29" t="s">
        <v>189</v>
      </c>
      <c r="E41" s="29"/>
      <c r="F41" s="143" t="str">
        <f>D41</f>
        <v>12535 - 0.23%</v>
      </c>
      <c r="G41" s="29"/>
      <c r="H41" s="29"/>
      <c r="I41" s="181"/>
    </row>
    <row r="42" spans="1:9" x14ac:dyDescent="0.2">
      <c r="A42" s="28"/>
      <c r="B42" s="28"/>
      <c r="C42" s="44"/>
      <c r="D42" s="44"/>
      <c r="E42" s="8"/>
      <c r="F42" s="32"/>
      <c r="G42" s="32"/>
      <c r="H42" s="32"/>
      <c r="I42" s="106"/>
    </row>
    <row r="43" spans="1:9" x14ac:dyDescent="0.2">
      <c r="A43" s="5" t="s">
        <v>13</v>
      </c>
      <c r="B43" s="5"/>
      <c r="C43" s="45"/>
      <c r="D43" s="45"/>
      <c r="E43" s="22"/>
      <c r="F43" s="36" t="s">
        <v>14</v>
      </c>
      <c r="G43" s="36"/>
      <c r="H43" s="35"/>
      <c r="I43" s="106"/>
    </row>
    <row r="44" spans="1:9" x14ac:dyDescent="0.2">
      <c r="C44" s="46"/>
      <c r="D44" s="44"/>
      <c r="E44" s="8"/>
      <c r="F44" s="32"/>
      <c r="G44" s="32"/>
      <c r="H44" s="31"/>
    </row>
    <row r="45" spans="1:9" ht="34.5" customHeight="1" x14ac:dyDescent="0.2">
      <c r="A45" s="248" t="s">
        <v>2</v>
      </c>
      <c r="B45" s="189" t="s">
        <v>93</v>
      </c>
      <c r="C45" s="189" t="s">
        <v>155</v>
      </c>
      <c r="D45" s="249" t="s">
        <v>229</v>
      </c>
      <c r="E45" s="249" t="s">
        <v>157</v>
      </c>
      <c r="F45" s="249" t="s">
        <v>228</v>
      </c>
      <c r="G45" s="189" t="s">
        <v>3</v>
      </c>
      <c r="H45" s="189" t="s">
        <v>86</v>
      </c>
      <c r="I45" s="246" t="s">
        <v>4</v>
      </c>
    </row>
    <row r="46" spans="1:9" ht="27.75" customHeight="1" x14ac:dyDescent="0.2">
      <c r="A46" s="241" t="s">
        <v>5</v>
      </c>
      <c r="B46" s="191">
        <v>0.23</v>
      </c>
      <c r="C46" s="193">
        <v>0.25</v>
      </c>
      <c r="D46" s="58">
        <v>0.25290000000000001</v>
      </c>
      <c r="E46" s="193">
        <v>0.25</v>
      </c>
      <c r="F46" s="193">
        <v>0.25</v>
      </c>
      <c r="G46" s="51" t="s">
        <v>6</v>
      </c>
      <c r="H46" s="54" t="s">
        <v>153</v>
      </c>
      <c r="I46" s="244" t="s">
        <v>73</v>
      </c>
    </row>
    <row r="47" spans="1:9" ht="15.75" customHeight="1" x14ac:dyDescent="0.2">
      <c r="A47" s="241" t="s">
        <v>7</v>
      </c>
      <c r="B47" s="90">
        <v>0.25</v>
      </c>
      <c r="C47" s="193">
        <v>0.27</v>
      </c>
      <c r="D47" s="58">
        <v>0.31240000000000001</v>
      </c>
      <c r="E47" s="193">
        <v>0.27</v>
      </c>
      <c r="F47" s="193">
        <v>0.28000000000000003</v>
      </c>
      <c r="G47" s="51" t="s">
        <v>8</v>
      </c>
      <c r="H47" s="54" t="s">
        <v>191</v>
      </c>
      <c r="I47" s="244" t="s">
        <v>74</v>
      </c>
    </row>
    <row r="48" spans="1:9" ht="34.5" customHeight="1" x14ac:dyDescent="0.2">
      <c r="A48" s="241" t="s">
        <v>9</v>
      </c>
      <c r="B48" s="191">
        <v>0.24</v>
      </c>
      <c r="C48" s="190">
        <v>0.24</v>
      </c>
      <c r="D48" s="190">
        <v>0.25119999999999998</v>
      </c>
      <c r="E48" s="190">
        <v>0.24</v>
      </c>
      <c r="F48" s="190">
        <v>0.24</v>
      </c>
      <c r="G48" s="188" t="s">
        <v>8</v>
      </c>
      <c r="H48" s="187" t="s">
        <v>83</v>
      </c>
      <c r="I48" s="245" t="s">
        <v>75</v>
      </c>
    </row>
    <row r="49" spans="1:9" ht="32.25" customHeight="1" x14ac:dyDescent="0.2">
      <c r="A49" s="241" t="s">
        <v>60</v>
      </c>
      <c r="B49" s="254" t="s">
        <v>203</v>
      </c>
      <c r="C49" s="255" t="s">
        <v>203</v>
      </c>
      <c r="D49" s="255" t="s">
        <v>203</v>
      </c>
      <c r="E49" s="255" t="s">
        <v>203</v>
      </c>
      <c r="F49" s="255" t="s">
        <v>203</v>
      </c>
      <c r="G49" s="257" t="s">
        <v>203</v>
      </c>
      <c r="H49" s="255" t="s">
        <v>203</v>
      </c>
      <c r="I49" s="258" t="s">
        <v>203</v>
      </c>
    </row>
    <row r="50" spans="1:9" ht="51.6" customHeight="1" x14ac:dyDescent="0.2">
      <c r="A50" s="242" t="s">
        <v>67</v>
      </c>
      <c r="B50" s="90">
        <v>0.05</v>
      </c>
      <c r="C50" s="193">
        <v>0.1</v>
      </c>
      <c r="D50" s="58">
        <v>8.3799999999999999E-2</v>
      </c>
      <c r="E50" s="193">
        <v>0.1</v>
      </c>
      <c r="F50" s="193">
        <v>0.1</v>
      </c>
      <c r="G50" s="55" t="s">
        <v>6</v>
      </c>
      <c r="H50" s="53" t="s">
        <v>109</v>
      </c>
      <c r="I50" s="244" t="s">
        <v>76</v>
      </c>
    </row>
    <row r="51" spans="1:9" ht="21" customHeight="1" x14ac:dyDescent="0.2">
      <c r="A51" s="242" t="s">
        <v>68</v>
      </c>
      <c r="B51" s="61">
        <v>7.0000000000000007E-2</v>
      </c>
      <c r="C51" s="193">
        <v>7.0000000000000007E-2</v>
      </c>
      <c r="D51" s="58">
        <v>5.21E-2</v>
      </c>
      <c r="E51" s="193">
        <v>7.0000000000000007E-2</v>
      </c>
      <c r="F51" s="193">
        <v>7.0000000000000007E-2</v>
      </c>
      <c r="G51" s="55" t="s">
        <v>6</v>
      </c>
      <c r="H51" s="53" t="s">
        <v>106</v>
      </c>
      <c r="I51" s="244" t="s">
        <v>77</v>
      </c>
    </row>
    <row r="52" spans="1:9" ht="21.75" customHeight="1" x14ac:dyDescent="0.2">
      <c r="A52" s="242" t="s">
        <v>69</v>
      </c>
      <c r="B52" s="90">
        <v>0.05</v>
      </c>
      <c r="C52" s="193">
        <v>0.05</v>
      </c>
      <c r="D52" s="58">
        <v>3.3999999999999998E-3</v>
      </c>
      <c r="E52" s="193">
        <v>0.05</v>
      </c>
      <c r="F52" s="193">
        <v>0.05</v>
      </c>
      <c r="G52" s="55" t="s">
        <v>6</v>
      </c>
      <c r="H52" s="53" t="s">
        <v>72</v>
      </c>
      <c r="I52" s="244" t="s">
        <v>78</v>
      </c>
    </row>
    <row r="53" spans="1:9" ht="36.75" customHeight="1" x14ac:dyDescent="0.2">
      <c r="A53" s="242" t="s">
        <v>107</v>
      </c>
      <c r="B53" s="90">
        <v>0.05</v>
      </c>
      <c r="C53" s="193">
        <v>0.05</v>
      </c>
      <c r="D53" s="58">
        <v>3.2500000000000001E-2</v>
      </c>
      <c r="E53" s="193">
        <v>0.05</v>
      </c>
      <c r="F53" s="193">
        <v>0.05</v>
      </c>
      <c r="G53" s="55" t="s">
        <v>6</v>
      </c>
      <c r="H53" s="53" t="s">
        <v>72</v>
      </c>
      <c r="I53" s="244" t="s">
        <v>78</v>
      </c>
    </row>
    <row r="54" spans="1:9" ht="20.25" customHeight="1" x14ac:dyDescent="0.2">
      <c r="A54" s="242" t="s">
        <v>70</v>
      </c>
      <c r="B54" s="90">
        <v>0.15</v>
      </c>
      <c r="C54" s="193">
        <v>0.15</v>
      </c>
      <c r="D54" s="58">
        <v>0.18840000000000001</v>
      </c>
      <c r="E54" s="193">
        <v>0.15</v>
      </c>
      <c r="F54" s="193">
        <v>0.15</v>
      </c>
      <c r="G54" s="51" t="s">
        <v>6</v>
      </c>
      <c r="H54" s="53" t="s">
        <v>126</v>
      </c>
      <c r="I54" s="247" t="s">
        <v>78</v>
      </c>
    </row>
    <row r="55" spans="1:9" ht="22.5" customHeight="1" x14ac:dyDescent="0.2">
      <c r="A55" s="242" t="s">
        <v>71</v>
      </c>
      <c r="B55" s="90">
        <v>0.05</v>
      </c>
      <c r="C55" s="193">
        <v>0.05</v>
      </c>
      <c r="D55" s="58">
        <v>5.2900000000000003E-2</v>
      </c>
      <c r="E55" s="193">
        <v>0.05</v>
      </c>
      <c r="F55" s="193">
        <v>0.05</v>
      </c>
      <c r="G55" s="51" t="s">
        <v>6</v>
      </c>
      <c r="H55" s="57" t="s">
        <v>72</v>
      </c>
      <c r="I55" s="259" t="s">
        <v>203</v>
      </c>
    </row>
    <row r="56" spans="1:9" ht="20.25" customHeight="1" x14ac:dyDescent="0.2">
      <c r="A56" s="243" t="s">
        <v>10</v>
      </c>
      <c r="B56" s="90">
        <f t="shared" ref="B56" si="0">SUM(B46:B55)</f>
        <v>1.1400000000000001</v>
      </c>
      <c r="C56" s="79">
        <f t="shared" ref="C56:E56" si="1">SUM(C46:C55)</f>
        <v>1.23</v>
      </c>
      <c r="D56" s="79">
        <f>SUM(D46:D55)</f>
        <v>1.2295999999999998</v>
      </c>
      <c r="E56" s="79">
        <f t="shared" si="1"/>
        <v>1.23</v>
      </c>
      <c r="F56" s="79">
        <f>SUM(F46:F55)</f>
        <v>1.24</v>
      </c>
      <c r="G56" s="260" t="s">
        <v>203</v>
      </c>
      <c r="H56" s="260" t="s">
        <v>203</v>
      </c>
      <c r="I56" s="261" t="s">
        <v>203</v>
      </c>
    </row>
    <row r="57" spans="1:9" x14ac:dyDescent="0.2">
      <c r="A57" s="250" t="s">
        <v>11</v>
      </c>
      <c r="B57" s="251">
        <v>0.15</v>
      </c>
      <c r="C57" s="252">
        <v>0.18</v>
      </c>
      <c r="D57" s="252">
        <v>0.25359999999999999</v>
      </c>
      <c r="E57" s="190">
        <v>0.19</v>
      </c>
      <c r="F57" s="190">
        <v>0.2</v>
      </c>
      <c r="G57" s="188" t="s">
        <v>8</v>
      </c>
      <c r="H57" s="253" t="s">
        <v>15</v>
      </c>
      <c r="I57" s="245" t="s">
        <v>79</v>
      </c>
    </row>
    <row r="58" spans="1:9" ht="28.5" hidden="1" x14ac:dyDescent="0.2">
      <c r="A58" s="49" t="s">
        <v>112</v>
      </c>
      <c r="B58" s="208">
        <v>2.8E-3</v>
      </c>
      <c r="C58" s="209"/>
      <c r="D58" s="209"/>
      <c r="E58" s="209"/>
      <c r="F58" s="209"/>
      <c r="G58" s="209"/>
      <c r="H58" s="209"/>
      <c r="I58" s="9"/>
    </row>
    <row r="59" spans="1:9" ht="28.5" hidden="1" x14ac:dyDescent="0.2">
      <c r="A59" s="49" t="s">
        <v>187</v>
      </c>
      <c r="B59" s="143"/>
      <c r="C59" s="144"/>
      <c r="D59" s="143">
        <v>2.5000000000000001E-3</v>
      </c>
      <c r="E59" s="144"/>
      <c r="F59" s="143">
        <f>D59</f>
        <v>2.5000000000000001E-3</v>
      </c>
      <c r="G59" s="144"/>
      <c r="H59" s="144"/>
      <c r="I59" s="182"/>
    </row>
    <row r="60" spans="1:9" x14ac:dyDescent="0.2">
      <c r="B60"/>
      <c r="C60"/>
      <c r="D60"/>
      <c r="E60"/>
      <c r="F60" s="178"/>
      <c r="G60"/>
      <c r="H60"/>
      <c r="I60" s="182"/>
    </row>
    <row r="61" spans="1:9" x14ac:dyDescent="0.2">
      <c r="A61"/>
      <c r="B61"/>
      <c r="C61"/>
      <c r="D61"/>
      <c r="E61"/>
      <c r="F61" s="178"/>
      <c r="G61"/>
      <c r="H61"/>
      <c r="I61" s="182"/>
    </row>
    <row r="62" spans="1:9" x14ac:dyDescent="0.2">
      <c r="A62" s="5" t="s">
        <v>88</v>
      </c>
      <c r="B62" s="5"/>
      <c r="C62" s="45"/>
      <c r="D62" s="45"/>
      <c r="E62" s="22"/>
      <c r="F62" s="36" t="s">
        <v>89</v>
      </c>
      <c r="G62" s="36"/>
      <c r="H62" s="35"/>
    </row>
    <row r="64" spans="1:9" ht="28.5" x14ac:dyDescent="0.2">
      <c r="A64" s="51" t="s">
        <v>2</v>
      </c>
      <c r="B64" s="51" t="s">
        <v>93</v>
      </c>
      <c r="C64" s="51" t="s">
        <v>154</v>
      </c>
      <c r="D64" s="50" t="s">
        <v>229</v>
      </c>
      <c r="E64" s="52" t="s">
        <v>157</v>
      </c>
      <c r="F64" s="50" t="s">
        <v>228</v>
      </c>
      <c r="G64" s="51" t="s">
        <v>3</v>
      </c>
      <c r="H64" s="51" t="s">
        <v>86</v>
      </c>
      <c r="I64" s="48" t="s">
        <v>4</v>
      </c>
    </row>
    <row r="65" spans="1:9" ht="26.25" customHeight="1" x14ac:dyDescent="0.2">
      <c r="A65" s="51" t="s">
        <v>5</v>
      </c>
      <c r="B65" s="91">
        <v>0.27</v>
      </c>
      <c r="C65" s="52">
        <v>0.3</v>
      </c>
      <c r="D65" s="52">
        <v>0.23169999999999999</v>
      </c>
      <c r="E65" s="52">
        <v>0.25</v>
      </c>
      <c r="F65" s="52">
        <v>0.25</v>
      </c>
      <c r="G65" s="51" t="s">
        <v>6</v>
      </c>
      <c r="H65" s="54" t="s">
        <v>153</v>
      </c>
      <c r="I65" s="48" t="s">
        <v>73</v>
      </c>
    </row>
    <row r="66" spans="1:9" ht="26.25" customHeight="1" x14ac:dyDescent="0.2">
      <c r="A66" s="51" t="s">
        <v>7</v>
      </c>
      <c r="B66" s="91">
        <v>0.21</v>
      </c>
      <c r="C66" s="52">
        <v>0.23</v>
      </c>
      <c r="D66" s="52">
        <v>0.25719999999999998</v>
      </c>
      <c r="E66" s="52">
        <v>0.23</v>
      </c>
      <c r="F66" s="52">
        <v>0.23</v>
      </c>
      <c r="G66" s="51" t="s">
        <v>8</v>
      </c>
      <c r="H66" s="54" t="s">
        <v>147</v>
      </c>
      <c r="I66" s="48" t="s">
        <v>74</v>
      </c>
    </row>
    <row r="67" spans="1:9" ht="26.25" customHeight="1" x14ac:dyDescent="0.2">
      <c r="A67" s="51" t="s">
        <v>9</v>
      </c>
      <c r="B67" s="207">
        <v>0.45</v>
      </c>
      <c r="C67" s="205">
        <v>0.45</v>
      </c>
      <c r="D67" s="205">
        <v>0.46660000000000001</v>
      </c>
      <c r="E67" s="205">
        <v>0.45</v>
      </c>
      <c r="F67" s="205">
        <v>0.45</v>
      </c>
      <c r="G67" s="215" t="s">
        <v>8</v>
      </c>
      <c r="H67" s="213" t="s">
        <v>85</v>
      </c>
      <c r="I67" s="211" t="s">
        <v>75</v>
      </c>
    </row>
    <row r="68" spans="1:9" ht="28.5" x14ac:dyDescent="0.2">
      <c r="A68" s="51" t="s">
        <v>60</v>
      </c>
      <c r="B68" s="207"/>
      <c r="C68" s="206"/>
      <c r="D68" s="206"/>
      <c r="E68" s="206"/>
      <c r="F68" s="206"/>
      <c r="G68" s="216"/>
      <c r="H68" s="214"/>
      <c r="I68" s="212"/>
    </row>
    <row r="69" spans="1:9" ht="41.45" customHeight="1" x14ac:dyDescent="0.2">
      <c r="A69" s="48" t="s">
        <v>67</v>
      </c>
      <c r="B69" s="90">
        <v>0.05</v>
      </c>
      <c r="C69" s="52">
        <v>0.1</v>
      </c>
      <c r="D69" s="52">
        <v>6.0100000000000001E-2</v>
      </c>
      <c r="E69" s="52">
        <v>0.1</v>
      </c>
      <c r="F69" s="52">
        <v>0.1</v>
      </c>
      <c r="G69" s="55" t="s">
        <v>6</v>
      </c>
      <c r="H69" s="53" t="s">
        <v>109</v>
      </c>
      <c r="I69" s="48" t="s">
        <v>76</v>
      </c>
    </row>
    <row r="70" spans="1:9" ht="21" customHeight="1" x14ac:dyDescent="0.2">
      <c r="A70" s="48" t="s">
        <v>68</v>
      </c>
      <c r="B70" s="61">
        <v>7.0000000000000007E-2</v>
      </c>
      <c r="C70" s="52">
        <v>7.0000000000000007E-2</v>
      </c>
      <c r="D70" s="52">
        <v>4.0099999999999997E-2</v>
      </c>
      <c r="E70" s="52">
        <v>7.0000000000000007E-2</v>
      </c>
      <c r="F70" s="52">
        <v>7.0000000000000007E-2</v>
      </c>
      <c r="G70" s="55" t="s">
        <v>6</v>
      </c>
      <c r="H70" s="53" t="s">
        <v>106</v>
      </c>
      <c r="I70" s="48" t="s">
        <v>77</v>
      </c>
    </row>
    <row r="71" spans="1:9" ht="21" customHeight="1" x14ac:dyDescent="0.2">
      <c r="A71" s="48" t="s">
        <v>69</v>
      </c>
      <c r="B71" s="90">
        <v>0.05</v>
      </c>
      <c r="C71" s="52">
        <v>0.05</v>
      </c>
      <c r="D71" s="52">
        <v>4.2299999999999997E-2</v>
      </c>
      <c r="E71" s="52">
        <v>0.05</v>
      </c>
      <c r="F71" s="52">
        <v>0.05</v>
      </c>
      <c r="G71" s="55" t="s">
        <v>6</v>
      </c>
      <c r="H71" s="53" t="s">
        <v>72</v>
      </c>
      <c r="I71" s="48" t="s">
        <v>78</v>
      </c>
    </row>
    <row r="72" spans="1:9" ht="36.75" customHeight="1" x14ac:dyDescent="0.2">
      <c r="A72" s="48" t="s">
        <v>107</v>
      </c>
      <c r="B72" s="90">
        <v>0.05</v>
      </c>
      <c r="C72" s="52">
        <v>0.05</v>
      </c>
      <c r="D72" s="52">
        <v>3.5400000000000001E-2</v>
      </c>
      <c r="E72" s="52">
        <v>0.05</v>
      </c>
      <c r="F72" s="52">
        <v>0.05</v>
      </c>
      <c r="G72" s="55" t="s">
        <v>6</v>
      </c>
      <c r="H72" s="53" t="s">
        <v>72</v>
      </c>
      <c r="I72" s="48" t="s">
        <v>78</v>
      </c>
    </row>
    <row r="73" spans="1:9" ht="21.75" customHeight="1" x14ac:dyDescent="0.2">
      <c r="A73" s="48" t="s">
        <v>70</v>
      </c>
      <c r="B73" s="90">
        <v>0.15</v>
      </c>
      <c r="C73" s="52">
        <v>0.13500000000000001</v>
      </c>
      <c r="D73" s="52">
        <v>0.19869999999999999</v>
      </c>
      <c r="E73" s="52">
        <v>0.15</v>
      </c>
      <c r="F73" s="52">
        <v>0.15</v>
      </c>
      <c r="G73" s="51" t="s">
        <v>6</v>
      </c>
      <c r="H73" s="53" t="s">
        <v>126</v>
      </c>
      <c r="I73" s="56" t="s">
        <v>78</v>
      </c>
    </row>
    <row r="74" spans="1:9" ht="21.75" customHeight="1" x14ac:dyDescent="0.2">
      <c r="A74" s="48" t="s">
        <v>71</v>
      </c>
      <c r="B74" s="90">
        <v>0.05</v>
      </c>
      <c r="C74" s="52">
        <v>0.05</v>
      </c>
      <c r="D74" s="52">
        <v>2.8400000000000002E-2</v>
      </c>
      <c r="E74" s="52">
        <v>0.05</v>
      </c>
      <c r="F74" s="52">
        <v>0.05</v>
      </c>
      <c r="G74" s="51" t="s">
        <v>6</v>
      </c>
      <c r="H74" s="57" t="s">
        <v>72</v>
      </c>
      <c r="I74" s="56"/>
    </row>
    <row r="75" spans="1:9" ht="21.75" customHeight="1" x14ac:dyDescent="0.2">
      <c r="A75" s="49" t="s">
        <v>10</v>
      </c>
      <c r="B75" s="90">
        <f t="shared" ref="B75" si="2">SUM(B65:B74)</f>
        <v>1.35</v>
      </c>
      <c r="C75" s="79">
        <f t="shared" ref="C75" si="3">SUM(C65:C74)</f>
        <v>1.4350000000000003</v>
      </c>
      <c r="D75" s="79">
        <f>SUM(D65:D74)</f>
        <v>1.3605</v>
      </c>
      <c r="E75" s="79">
        <f t="shared" ref="E75:F75" si="4">SUM(E65:E74)</f>
        <v>1.4000000000000001</v>
      </c>
      <c r="F75" s="79">
        <f t="shared" si="4"/>
        <v>1.4000000000000001</v>
      </c>
      <c r="G75" s="59"/>
      <c r="H75" s="59"/>
      <c r="I75" s="60"/>
    </row>
    <row r="76" spans="1:9" ht="21.75" customHeight="1" x14ac:dyDescent="0.2">
      <c r="A76" s="48" t="s">
        <v>11</v>
      </c>
      <c r="B76" s="62">
        <v>0.16</v>
      </c>
      <c r="C76" s="58">
        <v>0.22</v>
      </c>
      <c r="D76" s="58">
        <v>0.26989999999999997</v>
      </c>
      <c r="E76" s="58">
        <v>0.22</v>
      </c>
      <c r="F76" s="58">
        <v>0.22</v>
      </c>
      <c r="G76" s="51" t="s">
        <v>8</v>
      </c>
      <c r="H76" s="53" t="s">
        <v>123</v>
      </c>
      <c r="I76" s="48" t="s">
        <v>79</v>
      </c>
    </row>
    <row r="77" spans="1:9" ht="28.5" hidden="1" x14ac:dyDescent="0.2">
      <c r="A77" s="49" t="s">
        <v>112</v>
      </c>
      <c r="B77" s="202">
        <v>2E-3</v>
      </c>
      <c r="C77" s="203"/>
      <c r="D77" s="203"/>
      <c r="E77" s="203"/>
      <c r="F77" s="203"/>
      <c r="G77" s="203"/>
      <c r="H77" s="204"/>
    </row>
    <row r="78" spans="1:9" ht="28.5" hidden="1" x14ac:dyDescent="0.2">
      <c r="A78" s="49" t="s">
        <v>187</v>
      </c>
      <c r="C78" s="1"/>
      <c r="D78" s="143">
        <v>2E-3</v>
      </c>
      <c r="F78" s="143">
        <f>D78</f>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8" t="s">
        <v>55</v>
      </c>
      <c r="B87" s="38"/>
      <c r="C87" s="38"/>
      <c r="D87" s="38"/>
      <c r="E87" s="38"/>
      <c r="F87" s="38"/>
      <c r="G87" s="38"/>
      <c r="H87" s="38"/>
      <c r="I87" s="183"/>
    </row>
    <row r="88" spans="1:9" ht="57" x14ac:dyDescent="0.2">
      <c r="A88" s="39" t="s">
        <v>61</v>
      </c>
      <c r="B88" s="39"/>
      <c r="C88" s="47"/>
      <c r="D88" s="47"/>
      <c r="E88" s="39"/>
      <c r="F88" s="184"/>
      <c r="G88" s="39"/>
      <c r="H88" s="39"/>
      <c r="I88" s="39"/>
    </row>
    <row r="89" spans="1:9" x14ac:dyDescent="0.2">
      <c r="A89" s="39"/>
      <c r="B89" s="39"/>
      <c r="C89" s="1"/>
      <c r="D89" s="1"/>
      <c r="E89" s="39"/>
      <c r="F89" s="184"/>
      <c r="G89" s="39"/>
      <c r="H89" s="39"/>
      <c r="I89" s="39"/>
    </row>
    <row r="90" spans="1:9" x14ac:dyDescent="0.2">
      <c r="A90" s="39"/>
      <c r="B90" s="39"/>
      <c r="C90" s="1"/>
      <c r="D90" s="1"/>
      <c r="E90" s="39"/>
      <c r="F90" s="184"/>
      <c r="G90" s="39"/>
      <c r="H90" s="39"/>
      <c r="I90" s="39"/>
    </row>
    <row r="91" spans="1:9" x14ac:dyDescent="0.2">
      <c r="A91" s="39"/>
      <c r="B91" s="39"/>
      <c r="C91" s="1"/>
      <c r="D91" s="1"/>
      <c r="E91" s="39"/>
      <c r="F91" s="184"/>
      <c r="G91" s="39"/>
      <c r="H91" s="39"/>
      <c r="I91" s="39"/>
    </row>
    <row r="92" spans="1:9" x14ac:dyDescent="0.2">
      <c r="A92" s="39"/>
      <c r="B92" s="39"/>
      <c r="C92" s="1"/>
      <c r="D92" s="1"/>
      <c r="E92" s="39"/>
      <c r="F92" s="184"/>
      <c r="G92" s="39"/>
      <c r="H92" s="39"/>
      <c r="I92" s="39"/>
    </row>
    <row r="93" spans="1:9" x14ac:dyDescent="0.2">
      <c r="A93" s="39"/>
      <c r="B93" s="39"/>
      <c r="C93" s="1"/>
      <c r="D93" s="1"/>
      <c r="E93" s="39"/>
      <c r="F93" s="184"/>
      <c r="G93" s="39"/>
      <c r="H93" s="39"/>
      <c r="I93" s="39"/>
    </row>
    <row r="94" spans="1:9" x14ac:dyDescent="0.2">
      <c r="A94" s="39"/>
      <c r="B94" s="39"/>
      <c r="C94" s="1"/>
      <c r="D94" s="1"/>
      <c r="E94" s="39"/>
      <c r="F94" s="184"/>
      <c r="G94" s="39"/>
      <c r="H94" s="39"/>
      <c r="I94" s="39"/>
    </row>
    <row r="95" spans="1:9" x14ac:dyDescent="0.2">
      <c r="A95" s="39"/>
      <c r="B95" s="39"/>
      <c r="C95" s="1"/>
      <c r="D95" s="1"/>
      <c r="E95" s="39"/>
      <c r="F95" s="184"/>
      <c r="G95" s="39"/>
      <c r="H95" s="39"/>
      <c r="I95" s="39"/>
    </row>
    <row r="96" spans="1:9" x14ac:dyDescent="0.2">
      <c r="A96" s="39"/>
      <c r="B96" s="39"/>
      <c r="C96" s="1"/>
      <c r="D96" s="1"/>
      <c r="E96" s="39"/>
      <c r="F96" s="184"/>
      <c r="G96" s="39"/>
      <c r="H96" s="39"/>
      <c r="I96" s="39"/>
    </row>
    <row r="97" spans="1:9" x14ac:dyDescent="0.2">
      <c r="A97" s="39"/>
      <c r="B97" s="39"/>
      <c r="C97" s="1"/>
      <c r="D97" s="1"/>
      <c r="E97" s="39"/>
      <c r="F97" s="184"/>
      <c r="G97" s="39"/>
      <c r="H97" s="39"/>
      <c r="I97" s="39"/>
    </row>
    <row r="98" spans="1:9" x14ac:dyDescent="0.2">
      <c r="A98" s="39"/>
      <c r="B98" s="39"/>
      <c r="C98" s="1"/>
      <c r="D98" s="1"/>
      <c r="E98" s="39"/>
      <c r="F98" s="184"/>
      <c r="G98" s="39"/>
      <c r="H98" s="39"/>
      <c r="I98" s="39"/>
    </row>
    <row r="99" spans="1:9" x14ac:dyDescent="0.2">
      <c r="A99" s="39"/>
      <c r="B99" s="39"/>
      <c r="C99" s="1"/>
      <c r="D99" s="1"/>
      <c r="E99" s="39"/>
      <c r="F99" s="184"/>
      <c r="G99" s="39"/>
      <c r="H99" s="39"/>
      <c r="I99" s="39"/>
    </row>
    <row r="100" spans="1:9" x14ac:dyDescent="0.2">
      <c r="A100" s="39"/>
      <c r="B100" s="39"/>
      <c r="C100" s="1"/>
      <c r="D100" s="1"/>
      <c r="E100" s="39"/>
      <c r="F100" s="184"/>
      <c r="G100" s="39"/>
      <c r="H100" s="39"/>
      <c r="I100" s="39"/>
    </row>
    <row r="101" spans="1:9" x14ac:dyDescent="0.2">
      <c r="A101" s="39"/>
      <c r="B101" s="39"/>
      <c r="C101" s="1"/>
      <c r="D101" s="1"/>
      <c r="E101" s="39"/>
      <c r="F101" s="184"/>
      <c r="G101" s="39"/>
      <c r="H101" s="39"/>
      <c r="I101" s="39"/>
    </row>
    <row r="102" spans="1:9" x14ac:dyDescent="0.2">
      <c r="A102" s="39"/>
      <c r="B102" s="39"/>
      <c r="C102" s="1"/>
      <c r="D102" s="1"/>
      <c r="E102" s="39"/>
      <c r="F102" s="184"/>
      <c r="G102" s="39"/>
      <c r="H102" s="39"/>
      <c r="I102" s="39"/>
    </row>
    <row r="103" spans="1:9" x14ac:dyDescent="0.2">
      <c r="A103" s="39"/>
      <c r="B103" s="39"/>
      <c r="C103" s="1"/>
      <c r="D103" s="1"/>
      <c r="E103" s="39"/>
      <c r="F103" s="184"/>
      <c r="G103" s="39"/>
      <c r="H103" s="39"/>
      <c r="I103" s="39"/>
    </row>
    <row r="104" spans="1:9" x14ac:dyDescent="0.2">
      <c r="A104" s="39"/>
      <c r="B104" s="39"/>
      <c r="C104" s="1"/>
      <c r="D104" s="1"/>
      <c r="E104" s="39"/>
      <c r="F104" s="184"/>
      <c r="G104" s="39"/>
      <c r="H104" s="39"/>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10:10" x14ac:dyDescent="0.2">
      <c r="J10000" s="1">
        <v>3</v>
      </c>
    </row>
  </sheetData>
  <mergeCells count="13">
    <mergeCell ref="I67:I68"/>
    <mergeCell ref="H67:H68"/>
    <mergeCell ref="G67:G68"/>
    <mergeCell ref="A3:H3"/>
    <mergeCell ref="B21:H21"/>
    <mergeCell ref="B39:H39"/>
    <mergeCell ref="B58:H58"/>
    <mergeCell ref="B77:H77"/>
    <mergeCell ref="F67:F68"/>
    <mergeCell ref="C67:C68"/>
    <mergeCell ref="D67:D68"/>
    <mergeCell ref="E67:E68"/>
    <mergeCell ref="B67:B68"/>
  </mergeCells>
  <pageMargins left="0.7" right="0.7" top="0.75" bottom="0.75" header="0.3" footer="0.3"/>
  <pageSetup paperSize="9" scale="16" orientation="portrait" r:id="rId1"/>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sheetPr>
    <pageSetUpPr fitToPage="1"/>
  </sheetPr>
  <dimension ref="A1:AZ10000"/>
  <sheetViews>
    <sheetView showGridLines="0" rightToLeft="1" zoomScale="85" zoomScaleNormal="85" workbookViewId="0">
      <selection activeCell="B140" sqref="B140:K145"/>
    </sheetView>
  </sheetViews>
  <sheetFormatPr defaultColWidth="9" defaultRowHeight="12.75" x14ac:dyDescent="0.2"/>
  <cols>
    <col min="1" max="1" width="9" style="82"/>
    <col min="2" max="2" width="26.625" style="118" customWidth="1"/>
    <col min="3" max="5" width="17.75" style="82" hidden="1" customWidth="1"/>
    <col min="6" max="6" width="18.125" style="82" hidden="1" customWidth="1"/>
    <col min="7" max="7" width="22.625" style="82" customWidth="1"/>
    <col min="8" max="8" width="10.125" style="82" customWidth="1"/>
    <col min="9" max="9" width="23" style="82" customWidth="1"/>
    <col min="10" max="10" width="10" style="82" customWidth="1"/>
    <col min="11" max="11" width="25.375" style="82" customWidth="1"/>
    <col min="12" max="12" width="0" style="82" hidden="1" customWidth="1"/>
    <col min="13" max="13" width="9" style="82"/>
    <col min="14" max="24" width="9" style="82" hidden="1" customWidth="1"/>
    <col min="25" max="16384" width="9" style="82"/>
  </cols>
  <sheetData>
    <row r="1" spans="2:24" ht="19.5" x14ac:dyDescent="0.2">
      <c r="B1" s="210" t="s">
        <v>185</v>
      </c>
      <c r="C1" s="210"/>
      <c r="D1" s="210"/>
      <c r="E1" s="210"/>
      <c r="F1" s="210"/>
      <c r="G1" s="210"/>
      <c r="H1" s="210"/>
      <c r="I1" s="210"/>
      <c r="J1" s="210"/>
    </row>
    <row r="2" spans="2:24" ht="19.5" x14ac:dyDescent="0.2">
      <c r="B2" s="210" t="s">
        <v>160</v>
      </c>
      <c r="C2" s="210"/>
      <c r="D2" s="210"/>
      <c r="E2" s="210"/>
      <c r="F2" s="210"/>
      <c r="G2" s="210"/>
      <c r="H2" s="210"/>
      <c r="I2" s="210"/>
      <c r="J2" s="210"/>
    </row>
    <row r="3" spans="2:24" ht="13.5" thickBot="1" x14ac:dyDescent="0.25"/>
    <row r="4" spans="2:24" ht="13.5" thickBot="1" x14ac:dyDescent="0.25">
      <c r="B4" s="119" t="s">
        <v>23</v>
      </c>
      <c r="C4" s="226" t="s">
        <v>230</v>
      </c>
      <c r="D4" s="227"/>
      <c r="E4" s="228"/>
    </row>
    <row r="5" spans="2:24" ht="26.25" thickBot="1" x14ac:dyDescent="0.25">
      <c r="B5" s="148" t="s">
        <v>161</v>
      </c>
      <c r="C5" s="149" t="s">
        <v>162</v>
      </c>
      <c r="D5" s="150" t="s">
        <v>163</v>
      </c>
      <c r="E5" s="151" t="s">
        <v>164</v>
      </c>
      <c r="F5" s="149" t="s">
        <v>165</v>
      </c>
      <c r="G5" s="149" t="s">
        <v>228</v>
      </c>
      <c r="H5" s="174" t="s">
        <v>166</v>
      </c>
      <c r="I5" s="150" t="s">
        <v>167</v>
      </c>
      <c r="J5" s="166" t="s">
        <v>203</v>
      </c>
      <c r="K5" s="264" t="s">
        <v>168</v>
      </c>
      <c r="N5" s="229" t="s">
        <v>169</v>
      </c>
      <c r="O5" s="230"/>
      <c r="P5" s="230"/>
      <c r="Q5" s="230"/>
      <c r="R5" s="230"/>
      <c r="S5" s="230"/>
      <c r="T5" s="230"/>
      <c r="U5" s="230"/>
      <c r="V5" s="230"/>
      <c r="W5" s="230"/>
      <c r="X5" s="231"/>
    </row>
    <row r="6" spans="2:24" ht="25.5" x14ac:dyDescent="0.2">
      <c r="B6" s="153" t="s">
        <v>170</v>
      </c>
      <c r="C6" s="120">
        <v>1.0118</v>
      </c>
      <c r="D6" s="121">
        <v>1.0238</v>
      </c>
      <c r="E6" s="122">
        <v>1.0214000000000001</v>
      </c>
      <c r="F6" s="123">
        <v>0.99</v>
      </c>
      <c r="G6" s="123">
        <v>0.99</v>
      </c>
      <c r="H6" s="124" t="s">
        <v>171</v>
      </c>
      <c r="I6" s="125">
        <f>G6+6%</f>
        <v>1.05</v>
      </c>
      <c r="J6" s="125">
        <f>G6-6%</f>
        <v>0.92999999999999994</v>
      </c>
      <c r="K6" s="262" t="s">
        <v>130</v>
      </c>
      <c r="L6" s="126">
        <v>0.06</v>
      </c>
      <c r="N6" s="220" t="s">
        <v>62</v>
      </c>
      <c r="O6" s="235"/>
      <c r="P6" s="235"/>
      <c r="Q6" s="235"/>
      <c r="R6" s="235"/>
      <c r="S6" s="235"/>
      <c r="T6" s="235"/>
      <c r="U6" s="235"/>
      <c r="V6" s="235"/>
      <c r="W6" s="235"/>
      <c r="X6" s="236"/>
    </row>
    <row r="7" spans="2:24" x14ac:dyDescent="0.2">
      <c r="B7" s="156" t="s">
        <v>172</v>
      </c>
      <c r="C7" s="120">
        <v>0.30840000000000001</v>
      </c>
      <c r="D7" s="121">
        <v>0.33610000000000001</v>
      </c>
      <c r="E7" s="122">
        <v>0.34789999999999999</v>
      </c>
      <c r="F7" s="123">
        <v>0.3</v>
      </c>
      <c r="G7" s="123">
        <v>0.3</v>
      </c>
      <c r="H7" s="124" t="s">
        <v>173</v>
      </c>
      <c r="I7" s="125">
        <f>F7+5%</f>
        <v>0.35</v>
      </c>
      <c r="J7" s="125">
        <f>F7-5%</f>
        <v>0.25</v>
      </c>
      <c r="K7" s="263" t="s">
        <v>73</v>
      </c>
      <c r="L7" s="126">
        <v>0.05</v>
      </c>
      <c r="N7" s="234"/>
      <c r="O7" s="235"/>
      <c r="P7" s="235"/>
      <c r="Q7" s="235"/>
      <c r="R7" s="235"/>
      <c r="S7" s="235"/>
      <c r="T7" s="235"/>
      <c r="U7" s="235"/>
      <c r="V7" s="235"/>
      <c r="W7" s="235"/>
      <c r="X7" s="236"/>
    </row>
    <row r="8" spans="2:24" ht="25.5" x14ac:dyDescent="0.2">
      <c r="B8" s="153" t="s">
        <v>174</v>
      </c>
      <c r="C8" s="120">
        <v>4.3499999999999997E-2</v>
      </c>
      <c r="D8" s="121">
        <v>4.1200000000000001E-2</v>
      </c>
      <c r="E8" s="122">
        <v>5.2900000000000003E-2</v>
      </c>
      <c r="F8" s="123">
        <v>0.06</v>
      </c>
      <c r="G8" s="123">
        <v>0.06</v>
      </c>
      <c r="H8" s="124" t="s">
        <v>171</v>
      </c>
      <c r="I8" s="125">
        <f t="shared" ref="I8:I16" si="0">F8+6%</f>
        <v>0.12</v>
      </c>
      <c r="J8" s="125">
        <f t="shared" ref="J8:J16" si="1">F8-6%</f>
        <v>0</v>
      </c>
      <c r="K8" s="263" t="s">
        <v>74</v>
      </c>
      <c r="L8" s="126">
        <v>0.06</v>
      </c>
      <c r="N8" s="234"/>
      <c r="O8" s="235"/>
      <c r="P8" s="235"/>
      <c r="Q8" s="235"/>
      <c r="R8" s="235"/>
      <c r="S8" s="235"/>
      <c r="T8" s="235"/>
      <c r="U8" s="235"/>
      <c r="V8" s="235"/>
      <c r="W8" s="235"/>
      <c r="X8" s="236"/>
    </row>
    <row r="9" spans="2:24" ht="25.5" x14ac:dyDescent="0.2">
      <c r="B9" s="153" t="s">
        <v>67</v>
      </c>
      <c r="C9" s="120">
        <v>8.7300000000000003E-2</v>
      </c>
      <c r="D9" s="121">
        <v>6.5699999999999995E-2</v>
      </c>
      <c r="E9" s="122">
        <v>5.1299999999999998E-2</v>
      </c>
      <c r="F9" s="123">
        <v>7.0000000000000007E-2</v>
      </c>
      <c r="G9" s="123">
        <v>7.0000000000000007E-2</v>
      </c>
      <c r="H9" s="124" t="s">
        <v>173</v>
      </c>
      <c r="I9" s="125">
        <f t="shared" ref="I9:I10" si="2">F9+5%</f>
        <v>0.12000000000000001</v>
      </c>
      <c r="J9" s="125">
        <f t="shared" ref="J9:J10" si="3">F9-5%</f>
        <v>2.0000000000000004E-2</v>
      </c>
      <c r="K9" s="262" t="s">
        <v>76</v>
      </c>
      <c r="L9" s="126">
        <v>0.05</v>
      </c>
      <c r="N9" s="234"/>
      <c r="O9" s="235"/>
      <c r="P9" s="235"/>
      <c r="Q9" s="235"/>
      <c r="R9" s="235"/>
      <c r="S9" s="235"/>
      <c r="T9" s="235"/>
      <c r="U9" s="235"/>
      <c r="V9" s="235"/>
      <c r="W9" s="235"/>
      <c r="X9" s="236"/>
    </row>
    <row r="10" spans="2:24" x14ac:dyDescent="0.2">
      <c r="B10" s="153" t="s">
        <v>68</v>
      </c>
      <c r="C10" s="120">
        <v>4.6999999999999993E-3</v>
      </c>
      <c r="D10" s="121">
        <v>3.5999999999999999E-3</v>
      </c>
      <c r="E10" s="122">
        <v>2.5000000000000001E-3</v>
      </c>
      <c r="F10" s="123">
        <v>0.05</v>
      </c>
      <c r="G10" s="123">
        <v>0.05</v>
      </c>
      <c r="H10" s="124" t="s">
        <v>173</v>
      </c>
      <c r="I10" s="125">
        <f t="shared" si="2"/>
        <v>0.1</v>
      </c>
      <c r="J10" s="125">
        <f t="shared" si="3"/>
        <v>0</v>
      </c>
      <c r="K10" s="263" t="s">
        <v>77</v>
      </c>
      <c r="L10" s="126">
        <v>0.05</v>
      </c>
      <c r="N10" s="234"/>
      <c r="O10" s="235"/>
      <c r="P10" s="235"/>
      <c r="Q10" s="235"/>
      <c r="R10" s="235"/>
      <c r="S10" s="235"/>
      <c r="T10" s="235"/>
      <c r="U10" s="235"/>
      <c r="V10" s="235"/>
      <c r="W10" s="235"/>
      <c r="X10" s="236"/>
    </row>
    <row r="11" spans="2:24" x14ac:dyDescent="0.2">
      <c r="B11" s="156" t="s">
        <v>69</v>
      </c>
      <c r="C11" s="120">
        <v>0</v>
      </c>
      <c r="D11" s="121">
        <v>5.7000000000000002E-3</v>
      </c>
      <c r="E11" s="122">
        <v>3.0999999999999999E-3</v>
      </c>
      <c r="F11" s="123">
        <v>0.05</v>
      </c>
      <c r="G11" s="123">
        <v>0.05</v>
      </c>
      <c r="H11" s="124" t="s">
        <v>173</v>
      </c>
      <c r="I11" s="125">
        <f>F11+5%</f>
        <v>0.1</v>
      </c>
      <c r="J11" s="125">
        <f>F11-5%</f>
        <v>0</v>
      </c>
      <c r="K11" s="263" t="s">
        <v>78</v>
      </c>
      <c r="L11" s="126">
        <v>0.05</v>
      </c>
      <c r="N11" s="234"/>
      <c r="O11" s="235"/>
      <c r="P11" s="235"/>
      <c r="Q11" s="235"/>
      <c r="R11" s="235"/>
      <c r="S11" s="235"/>
      <c r="T11" s="235"/>
      <c r="U11" s="235"/>
      <c r="V11" s="235"/>
      <c r="W11" s="235"/>
      <c r="X11" s="236"/>
    </row>
    <row r="12" spans="2:24" x14ac:dyDescent="0.2">
      <c r="B12" s="156" t="s">
        <v>107</v>
      </c>
      <c r="C12" s="120">
        <v>5.3400000000000003E-2</v>
      </c>
      <c r="D12" s="121">
        <v>5.0599999999999999E-2</v>
      </c>
      <c r="E12" s="122">
        <v>6.4399999999999999E-2</v>
      </c>
      <c r="F12" s="123">
        <v>0.05</v>
      </c>
      <c r="G12" s="123">
        <v>0.05</v>
      </c>
      <c r="H12" s="124" t="s">
        <v>173</v>
      </c>
      <c r="I12" s="125">
        <f>F12+5%</f>
        <v>0.1</v>
      </c>
      <c r="J12" s="125">
        <f>F12-5%</f>
        <v>0</v>
      </c>
      <c r="K12" s="263" t="s">
        <v>78</v>
      </c>
      <c r="L12" s="126">
        <v>0.05</v>
      </c>
      <c r="N12" s="234"/>
      <c r="O12" s="235"/>
      <c r="P12" s="235"/>
      <c r="Q12" s="235"/>
      <c r="R12" s="235"/>
      <c r="S12" s="235"/>
      <c r="T12" s="235"/>
      <c r="U12" s="235"/>
      <c r="V12" s="235"/>
      <c r="W12" s="235"/>
      <c r="X12" s="236"/>
    </row>
    <row r="13" spans="2:24" x14ac:dyDescent="0.2">
      <c r="B13" s="156" t="s">
        <v>70</v>
      </c>
      <c r="C13" s="120">
        <v>0.19650000000000001</v>
      </c>
      <c r="D13" s="121">
        <v>0.1956</v>
      </c>
      <c r="E13" s="122">
        <v>0.19919999999999999</v>
      </c>
      <c r="F13" s="123">
        <v>0.15</v>
      </c>
      <c r="G13" s="123">
        <v>0.15</v>
      </c>
      <c r="H13" s="124" t="s">
        <v>173</v>
      </c>
      <c r="I13" s="125">
        <f>F13+5%</f>
        <v>0.2</v>
      </c>
      <c r="J13" s="125">
        <f>F13-5%</f>
        <v>9.9999999999999992E-2</v>
      </c>
      <c r="K13" s="263" t="s">
        <v>78</v>
      </c>
      <c r="L13" s="126">
        <v>0.05</v>
      </c>
      <c r="N13" s="234"/>
      <c r="O13" s="235"/>
      <c r="P13" s="235"/>
      <c r="Q13" s="235"/>
      <c r="R13" s="235"/>
      <c r="S13" s="235"/>
      <c r="T13" s="235"/>
      <c r="U13" s="235"/>
      <c r="V13" s="235"/>
      <c r="W13" s="235"/>
      <c r="X13" s="236"/>
    </row>
    <row r="14" spans="2:24" x14ac:dyDescent="0.2">
      <c r="B14" s="156" t="s">
        <v>71</v>
      </c>
      <c r="C14" s="120">
        <v>1.6299999999999999E-2</v>
      </c>
      <c r="D14" s="121">
        <v>1.54E-2</v>
      </c>
      <c r="E14" s="122">
        <v>1.6899999999999998E-2</v>
      </c>
      <c r="F14" s="123">
        <v>0.05</v>
      </c>
      <c r="G14" s="123">
        <v>0.05</v>
      </c>
      <c r="H14" s="124" t="s">
        <v>173</v>
      </c>
      <c r="I14" s="125">
        <f t="shared" ref="I14" si="4">F14+5%</f>
        <v>0.1</v>
      </c>
      <c r="J14" s="125">
        <f t="shared" ref="J14" si="5">F14-5%</f>
        <v>0</v>
      </c>
      <c r="K14" s="268" t="s">
        <v>203</v>
      </c>
      <c r="L14" s="126">
        <v>0.05</v>
      </c>
      <c r="N14" s="234"/>
      <c r="O14" s="235"/>
      <c r="P14" s="235"/>
      <c r="Q14" s="235"/>
      <c r="R14" s="235"/>
      <c r="S14" s="235"/>
      <c r="T14" s="235"/>
      <c r="U14" s="235"/>
      <c r="V14" s="235"/>
      <c r="W14" s="235"/>
      <c r="X14" s="236"/>
    </row>
    <row r="15" spans="2:24" x14ac:dyDescent="0.2">
      <c r="B15" s="156" t="s">
        <v>175</v>
      </c>
      <c r="C15" s="127">
        <f>SUM(C6:C14)</f>
        <v>1.7219</v>
      </c>
      <c r="D15" s="128">
        <f>SUM(D6:D14)</f>
        <v>1.7377000000000002</v>
      </c>
      <c r="E15" s="129">
        <f>SUM(E6:E14)</f>
        <v>1.7595999999999998</v>
      </c>
      <c r="F15" s="130">
        <f>SUM(F6:F14)</f>
        <v>1.7700000000000002</v>
      </c>
      <c r="G15" s="130">
        <f>SUM(G6:G14)</f>
        <v>1.7700000000000002</v>
      </c>
      <c r="H15" s="158" t="s">
        <v>203</v>
      </c>
      <c r="I15" s="158" t="s">
        <v>203</v>
      </c>
      <c r="J15" s="158" t="s">
        <v>203</v>
      </c>
      <c r="K15" s="268" t="s">
        <v>203</v>
      </c>
      <c r="N15" s="234"/>
      <c r="O15" s="235"/>
      <c r="P15" s="235"/>
      <c r="Q15" s="235"/>
      <c r="R15" s="235"/>
      <c r="S15" s="235"/>
      <c r="T15" s="235"/>
      <c r="U15" s="235"/>
      <c r="V15" s="235"/>
      <c r="W15" s="235"/>
      <c r="X15" s="236"/>
    </row>
    <row r="16" spans="2:24" ht="13.5" thickBot="1" x14ac:dyDescent="0.25">
      <c r="B16" s="159" t="s">
        <v>176</v>
      </c>
      <c r="C16" s="160">
        <v>0.32929999999999998</v>
      </c>
      <c r="D16" s="161">
        <v>0.32879999999999998</v>
      </c>
      <c r="E16" s="162">
        <v>0.32840000000000003</v>
      </c>
      <c r="F16" s="163">
        <v>0.3</v>
      </c>
      <c r="G16" s="163">
        <v>0.3</v>
      </c>
      <c r="H16" s="265" t="s">
        <v>171</v>
      </c>
      <c r="I16" s="266">
        <f t="shared" si="0"/>
        <v>0.36</v>
      </c>
      <c r="J16" s="266">
        <f t="shared" si="1"/>
        <v>0.24</v>
      </c>
      <c r="K16" s="267" t="s">
        <v>79</v>
      </c>
      <c r="L16" s="126">
        <v>0.06</v>
      </c>
      <c r="N16" s="237"/>
      <c r="O16" s="238"/>
      <c r="P16" s="238"/>
      <c r="Q16" s="238"/>
      <c r="R16" s="238"/>
      <c r="S16" s="238"/>
      <c r="T16" s="238"/>
      <c r="U16" s="238"/>
      <c r="V16" s="238"/>
      <c r="W16" s="238"/>
      <c r="X16" s="239"/>
    </row>
    <row r="17" spans="2:24" hidden="1" x14ac:dyDescent="0.2">
      <c r="B17" s="131" t="s">
        <v>112</v>
      </c>
      <c r="C17" s="132"/>
      <c r="D17" s="132"/>
      <c r="E17" s="132"/>
      <c r="F17" s="132"/>
      <c r="G17" s="132"/>
      <c r="H17" s="133"/>
      <c r="I17" s="134"/>
      <c r="J17" s="134"/>
      <c r="K17" s="135"/>
    </row>
    <row r="18" spans="2:24" ht="28.5" hidden="1" x14ac:dyDescent="0.2">
      <c r="B18" s="49" t="s">
        <v>187</v>
      </c>
      <c r="C18" s="146">
        <v>2E-3</v>
      </c>
      <c r="D18" s="146">
        <v>2E-3</v>
      </c>
      <c r="E18" s="146">
        <v>1.5E-3</v>
      </c>
    </row>
    <row r="20" spans="2:24" ht="13.5" thickBot="1" x14ac:dyDescent="0.25"/>
    <row r="21" spans="2:24" ht="13.5" thickBot="1" x14ac:dyDescent="0.25">
      <c r="B21" s="119" t="s">
        <v>232</v>
      </c>
      <c r="C21" s="226" t="s">
        <v>230</v>
      </c>
      <c r="D21" s="227"/>
      <c r="E21" s="228"/>
    </row>
    <row r="22" spans="2:24" ht="26.25" thickBot="1" x14ac:dyDescent="0.25">
      <c r="B22" s="148" t="s">
        <v>161</v>
      </c>
      <c r="C22" s="149" t="s">
        <v>220</v>
      </c>
      <c r="D22" s="150" t="s">
        <v>224</v>
      </c>
      <c r="E22" s="151" t="s">
        <v>225</v>
      </c>
      <c r="F22" s="149" t="s">
        <v>165</v>
      </c>
      <c r="G22" s="149" t="s">
        <v>228</v>
      </c>
      <c r="H22" s="174" t="s">
        <v>166</v>
      </c>
      <c r="I22" s="150" t="s">
        <v>167</v>
      </c>
      <c r="J22" s="166" t="s">
        <v>203</v>
      </c>
      <c r="K22" s="264" t="s">
        <v>168</v>
      </c>
      <c r="N22" s="229" t="s">
        <v>169</v>
      </c>
      <c r="O22" s="230"/>
      <c r="P22" s="230"/>
      <c r="Q22" s="230"/>
      <c r="R22" s="230"/>
      <c r="S22" s="230"/>
      <c r="T22" s="230"/>
      <c r="U22" s="230"/>
      <c r="V22" s="230"/>
      <c r="W22" s="230"/>
      <c r="X22" s="231"/>
    </row>
    <row r="23" spans="2:24" ht="25.5" x14ac:dyDescent="0.2">
      <c r="B23" s="153" t="s">
        <v>170</v>
      </c>
      <c r="C23" s="120">
        <v>1.5299999999999999E-2</v>
      </c>
      <c r="D23" s="121">
        <v>1.6299999999999999E-2</v>
      </c>
      <c r="E23" s="122">
        <v>1.7000000000000001E-2</v>
      </c>
      <c r="F23" s="123">
        <v>0.06</v>
      </c>
      <c r="G23" s="123">
        <v>0.06</v>
      </c>
      <c r="H23" s="124" t="s">
        <v>171</v>
      </c>
      <c r="I23" s="125">
        <f>F23+6%</f>
        <v>0.12</v>
      </c>
      <c r="J23" s="125">
        <f>F23-6%</f>
        <v>0</v>
      </c>
      <c r="K23" s="262" t="s">
        <v>130</v>
      </c>
      <c r="L23" s="126">
        <v>0.06</v>
      </c>
      <c r="N23" s="220" t="s">
        <v>198</v>
      </c>
      <c r="O23" s="221"/>
      <c r="P23" s="221"/>
      <c r="Q23" s="221"/>
      <c r="R23" s="221"/>
      <c r="S23" s="221"/>
      <c r="T23" s="221"/>
      <c r="U23" s="221"/>
      <c r="V23" s="221"/>
      <c r="W23" s="221"/>
      <c r="X23" s="222"/>
    </row>
    <row r="24" spans="2:24" x14ac:dyDescent="0.2">
      <c r="B24" s="156" t="s">
        <v>172</v>
      </c>
      <c r="C24" s="120">
        <v>0.13089999999999999</v>
      </c>
      <c r="D24" s="121">
        <v>0.13</v>
      </c>
      <c r="E24" s="122">
        <v>0.13089999999999999</v>
      </c>
      <c r="F24" s="123">
        <v>0.18</v>
      </c>
      <c r="G24" s="123">
        <v>0.18</v>
      </c>
      <c r="H24" s="124" t="s">
        <v>173</v>
      </c>
      <c r="I24" s="125">
        <f>F24+5%</f>
        <v>0.22999999999999998</v>
      </c>
      <c r="J24" s="125">
        <f>F24-5%</f>
        <v>0.13</v>
      </c>
      <c r="K24" s="263" t="s">
        <v>73</v>
      </c>
      <c r="L24" s="126">
        <v>0.05</v>
      </c>
      <c r="N24" s="220"/>
      <c r="O24" s="221"/>
      <c r="P24" s="221"/>
      <c r="Q24" s="221"/>
      <c r="R24" s="221"/>
      <c r="S24" s="221"/>
      <c r="T24" s="221"/>
      <c r="U24" s="221"/>
      <c r="V24" s="221"/>
      <c r="W24" s="221"/>
      <c r="X24" s="222"/>
    </row>
    <row r="25" spans="2:24" ht="25.5" x14ac:dyDescent="0.2">
      <c r="B25" s="153" t="s">
        <v>174</v>
      </c>
      <c r="C25" s="120">
        <v>0.73089999999999999</v>
      </c>
      <c r="D25" s="121">
        <v>0.73060000000000003</v>
      </c>
      <c r="E25" s="122">
        <v>0.73</v>
      </c>
      <c r="F25" s="123">
        <v>0.7</v>
      </c>
      <c r="G25" s="123">
        <v>0.7</v>
      </c>
      <c r="H25" s="124" t="s">
        <v>171</v>
      </c>
      <c r="I25" s="125">
        <f t="shared" ref="I25" si="6">F25+6%</f>
        <v>0.76</v>
      </c>
      <c r="J25" s="125">
        <f t="shared" ref="J25" si="7">F25-6%</f>
        <v>0.6399999999999999</v>
      </c>
      <c r="K25" s="263" t="s">
        <v>74</v>
      </c>
      <c r="L25" s="126">
        <v>0.06</v>
      </c>
      <c r="N25" s="220"/>
      <c r="O25" s="221"/>
      <c r="P25" s="221"/>
      <c r="Q25" s="221"/>
      <c r="R25" s="221"/>
      <c r="S25" s="221"/>
      <c r="T25" s="221"/>
      <c r="U25" s="221"/>
      <c r="V25" s="221"/>
      <c r="W25" s="221"/>
      <c r="X25" s="222"/>
    </row>
    <row r="26" spans="2:24" ht="25.5" x14ac:dyDescent="0.2">
      <c r="B26" s="153" t="s">
        <v>67</v>
      </c>
      <c r="C26" s="120">
        <v>3.1199999999999999E-2</v>
      </c>
      <c r="D26" s="121">
        <v>2.8000000000000001E-2</v>
      </c>
      <c r="E26" s="122">
        <v>3.2000000000000001E-2</v>
      </c>
      <c r="F26" s="123">
        <v>0.05</v>
      </c>
      <c r="G26" s="123">
        <v>0.05</v>
      </c>
      <c r="H26" s="124" t="s">
        <v>173</v>
      </c>
      <c r="I26" s="125">
        <f t="shared" ref="I26:I27" si="8">F26+5%</f>
        <v>0.1</v>
      </c>
      <c r="J26" s="125">
        <f t="shared" ref="J26:J27" si="9">F26-5%</f>
        <v>0</v>
      </c>
      <c r="K26" s="262" t="s">
        <v>76</v>
      </c>
      <c r="L26" s="126">
        <v>0.05</v>
      </c>
      <c r="N26" s="220"/>
      <c r="O26" s="221"/>
      <c r="P26" s="221"/>
      <c r="Q26" s="221"/>
      <c r="R26" s="221"/>
      <c r="S26" s="221"/>
      <c r="T26" s="221"/>
      <c r="U26" s="221"/>
      <c r="V26" s="221"/>
      <c r="W26" s="221"/>
      <c r="X26" s="222"/>
    </row>
    <row r="27" spans="2:24" x14ac:dyDescent="0.2">
      <c r="B27" s="153" t="s">
        <v>68</v>
      </c>
      <c r="C27" s="120">
        <v>1.2800000000000001E-2</v>
      </c>
      <c r="D27" s="121">
        <v>1.3899999999999999E-2</v>
      </c>
      <c r="E27" s="122">
        <v>1.34E-2</v>
      </c>
      <c r="F27" s="123">
        <v>0.05</v>
      </c>
      <c r="G27" s="123">
        <v>0.05</v>
      </c>
      <c r="H27" s="124" t="s">
        <v>173</v>
      </c>
      <c r="I27" s="125">
        <f t="shared" si="8"/>
        <v>0.1</v>
      </c>
      <c r="J27" s="125">
        <f t="shared" si="9"/>
        <v>0</v>
      </c>
      <c r="K27" s="263" t="s">
        <v>77</v>
      </c>
      <c r="L27" s="126">
        <v>0.05</v>
      </c>
      <c r="N27" s="220"/>
      <c r="O27" s="221"/>
      <c r="P27" s="221"/>
      <c r="Q27" s="221"/>
      <c r="R27" s="221"/>
      <c r="S27" s="221"/>
      <c r="T27" s="221"/>
      <c r="U27" s="221"/>
      <c r="V27" s="221"/>
      <c r="W27" s="221"/>
      <c r="X27" s="222"/>
    </row>
    <row r="28" spans="2:24" x14ac:dyDescent="0.2">
      <c r="B28" s="156" t="s">
        <v>69</v>
      </c>
      <c r="C28" s="120">
        <v>0</v>
      </c>
      <c r="D28" s="121">
        <v>0</v>
      </c>
      <c r="E28" s="122">
        <v>0</v>
      </c>
      <c r="F28" s="123">
        <v>0.05</v>
      </c>
      <c r="G28" s="123">
        <v>0.05</v>
      </c>
      <c r="H28" s="124" t="s">
        <v>173</v>
      </c>
      <c r="I28" s="125">
        <f>F28+5%</f>
        <v>0.1</v>
      </c>
      <c r="J28" s="125">
        <f>F28-5%</f>
        <v>0</v>
      </c>
      <c r="K28" s="263" t="s">
        <v>78</v>
      </c>
      <c r="L28" s="126">
        <v>0.05</v>
      </c>
      <c r="N28" s="220"/>
      <c r="O28" s="221"/>
      <c r="P28" s="221"/>
      <c r="Q28" s="221"/>
      <c r="R28" s="221"/>
      <c r="S28" s="221"/>
      <c r="T28" s="221"/>
      <c r="U28" s="221"/>
      <c r="V28" s="221"/>
      <c r="W28" s="221"/>
      <c r="X28" s="222"/>
    </row>
    <row r="29" spans="2:24" x14ac:dyDescent="0.2">
      <c r="B29" s="156" t="s">
        <v>107</v>
      </c>
      <c r="C29" s="120">
        <v>0</v>
      </c>
      <c r="D29" s="121">
        <v>0</v>
      </c>
      <c r="E29" s="122">
        <v>0</v>
      </c>
      <c r="F29" s="123">
        <v>0.05</v>
      </c>
      <c r="G29" s="123">
        <v>0.05</v>
      </c>
      <c r="H29" s="124" t="s">
        <v>173</v>
      </c>
      <c r="I29" s="125">
        <f>F29+5%</f>
        <v>0.1</v>
      </c>
      <c r="J29" s="125">
        <f>F29-5%</f>
        <v>0</v>
      </c>
      <c r="K29" s="263" t="s">
        <v>78</v>
      </c>
      <c r="L29" s="126">
        <v>0.05</v>
      </c>
      <c r="N29" s="220"/>
      <c r="O29" s="221"/>
      <c r="P29" s="221"/>
      <c r="Q29" s="221"/>
      <c r="R29" s="221"/>
      <c r="S29" s="221"/>
      <c r="T29" s="221"/>
      <c r="U29" s="221"/>
      <c r="V29" s="221"/>
      <c r="W29" s="221"/>
      <c r="X29" s="222"/>
    </row>
    <row r="30" spans="2:24" x14ac:dyDescent="0.2">
      <c r="B30" s="156" t="s">
        <v>70</v>
      </c>
      <c r="C30" s="120">
        <v>7.7799999999999994E-2</v>
      </c>
      <c r="D30" s="121">
        <v>7.8799999999999995E-2</v>
      </c>
      <c r="E30" s="122">
        <v>7.5700000000000003E-2</v>
      </c>
      <c r="F30" s="123">
        <v>0.11</v>
      </c>
      <c r="G30" s="123">
        <v>0.11</v>
      </c>
      <c r="H30" s="124" t="s">
        <v>173</v>
      </c>
      <c r="I30" s="125">
        <f>IF(F30+5%&gt;20%,20%,F30+5%)</f>
        <v>0.16</v>
      </c>
      <c r="J30" s="125">
        <f>IF(F30+5%&gt;20%,15%,F30-5%)</f>
        <v>0.06</v>
      </c>
      <c r="K30" s="263" t="s">
        <v>78</v>
      </c>
      <c r="L30" s="126">
        <v>0.05</v>
      </c>
      <c r="N30" s="220"/>
      <c r="O30" s="221"/>
      <c r="P30" s="221"/>
      <c r="Q30" s="221"/>
      <c r="R30" s="221"/>
      <c r="S30" s="221"/>
      <c r="T30" s="221"/>
      <c r="U30" s="221"/>
      <c r="V30" s="221"/>
      <c r="W30" s="221"/>
      <c r="X30" s="222"/>
    </row>
    <row r="31" spans="2:24" x14ac:dyDescent="0.2">
      <c r="B31" s="156" t="s">
        <v>71</v>
      </c>
      <c r="C31" s="120">
        <v>1.1000000000000001E-3</v>
      </c>
      <c r="D31" s="121">
        <v>2.3999999999999998E-3</v>
      </c>
      <c r="E31" s="122">
        <v>1E-3</v>
      </c>
      <c r="F31" s="123">
        <v>0.05</v>
      </c>
      <c r="G31" s="123">
        <v>0.05</v>
      </c>
      <c r="H31" s="124" t="s">
        <v>173</v>
      </c>
      <c r="I31" s="125">
        <f t="shared" ref="I31" si="10">F31+5%</f>
        <v>0.1</v>
      </c>
      <c r="J31" s="125">
        <f t="shared" ref="J31" si="11">F31-5%</f>
        <v>0</v>
      </c>
      <c r="K31" s="268" t="s">
        <v>203</v>
      </c>
      <c r="L31" s="126">
        <v>0.05</v>
      </c>
      <c r="N31" s="220"/>
      <c r="O31" s="221"/>
      <c r="P31" s="221"/>
      <c r="Q31" s="221"/>
      <c r="R31" s="221"/>
      <c r="S31" s="221"/>
      <c r="T31" s="221"/>
      <c r="U31" s="221"/>
      <c r="V31" s="221"/>
      <c r="W31" s="221"/>
      <c r="X31" s="222"/>
    </row>
    <row r="32" spans="2:24" x14ac:dyDescent="0.2">
      <c r="B32" s="156" t="s">
        <v>175</v>
      </c>
      <c r="C32" s="127">
        <f>SUM(C23:C31)</f>
        <v>1</v>
      </c>
      <c r="D32" s="128">
        <f>SUM(D23:D31)</f>
        <v>1</v>
      </c>
      <c r="E32" s="129">
        <f>SUM(E23:E31)</f>
        <v>0.99999999999999989</v>
      </c>
      <c r="F32" s="130">
        <v>1.3000000000000003</v>
      </c>
      <c r="G32" s="130">
        <f>SUM(G23:G31)</f>
        <v>1.3000000000000003</v>
      </c>
      <c r="H32" s="158" t="s">
        <v>203</v>
      </c>
      <c r="I32" s="158" t="s">
        <v>203</v>
      </c>
      <c r="J32" s="158" t="s">
        <v>203</v>
      </c>
      <c r="K32" s="268" t="s">
        <v>203</v>
      </c>
      <c r="N32" s="220"/>
      <c r="O32" s="221"/>
      <c r="P32" s="221"/>
      <c r="Q32" s="221"/>
      <c r="R32" s="221"/>
      <c r="S32" s="221"/>
      <c r="T32" s="221"/>
      <c r="U32" s="221"/>
      <c r="V32" s="221"/>
      <c r="W32" s="221"/>
      <c r="X32" s="222"/>
    </row>
    <row r="33" spans="2:24" ht="13.5" thickBot="1" x14ac:dyDescent="0.25">
      <c r="B33" s="159" t="s">
        <v>176</v>
      </c>
      <c r="C33" s="160">
        <v>8.3900000000000002E-2</v>
      </c>
      <c r="D33" s="161">
        <v>8.3500000000000005E-2</v>
      </c>
      <c r="E33" s="162">
        <v>8.2699999999999996E-2</v>
      </c>
      <c r="F33" s="163">
        <v>0.08</v>
      </c>
      <c r="G33" s="163">
        <v>0.08</v>
      </c>
      <c r="H33" s="265" t="s">
        <v>171</v>
      </c>
      <c r="I33" s="266">
        <f t="shared" ref="I33" si="12">F33+6%</f>
        <v>0.14000000000000001</v>
      </c>
      <c r="J33" s="266">
        <f t="shared" ref="J33" si="13">F33-6%</f>
        <v>2.0000000000000004E-2</v>
      </c>
      <c r="K33" s="267" t="s">
        <v>79</v>
      </c>
      <c r="L33" s="126">
        <v>0.06</v>
      </c>
      <c r="N33" s="223"/>
      <c r="O33" s="224"/>
      <c r="P33" s="224"/>
      <c r="Q33" s="224"/>
      <c r="R33" s="224"/>
      <c r="S33" s="224"/>
      <c r="T33" s="224"/>
      <c r="U33" s="224"/>
      <c r="V33" s="224"/>
      <c r="W33" s="224"/>
      <c r="X33" s="225"/>
    </row>
    <row r="34" spans="2:24" hidden="1" x14ac:dyDescent="0.2">
      <c r="B34" s="131" t="s">
        <v>112</v>
      </c>
      <c r="C34" s="132"/>
      <c r="D34" s="132"/>
      <c r="E34" s="132"/>
      <c r="F34" s="132"/>
      <c r="G34" s="132"/>
      <c r="H34" s="133"/>
      <c r="I34" s="134"/>
      <c r="J34" s="134"/>
      <c r="K34" s="135"/>
    </row>
    <row r="35" spans="2:24" ht="28.5" hidden="1" x14ac:dyDescent="0.2">
      <c r="B35" s="49" t="s">
        <v>187</v>
      </c>
      <c r="C35" s="146">
        <v>2E-3</v>
      </c>
      <c r="D35" s="146">
        <v>2E-3</v>
      </c>
      <c r="E35" s="146">
        <v>2E-3</v>
      </c>
    </row>
    <row r="37" spans="2:24" ht="13.5" thickBot="1" x14ac:dyDescent="0.25"/>
    <row r="38" spans="2:24" ht="13.5" thickBot="1" x14ac:dyDescent="0.25">
      <c r="B38" s="119" t="s">
        <v>199</v>
      </c>
      <c r="C38" s="226" t="s">
        <v>230</v>
      </c>
      <c r="D38" s="227"/>
      <c r="E38" s="228"/>
    </row>
    <row r="39" spans="2:24" ht="26.25" thickBot="1" x14ac:dyDescent="0.25">
      <c r="B39" s="148" t="s">
        <v>161</v>
      </c>
      <c r="C39" s="269" t="s">
        <v>203</v>
      </c>
      <c r="D39" s="150" t="s">
        <v>226</v>
      </c>
      <c r="E39" s="151" t="s">
        <v>222</v>
      </c>
      <c r="F39" s="149" t="s">
        <v>165</v>
      </c>
      <c r="G39" s="149" t="s">
        <v>228</v>
      </c>
      <c r="H39" s="174" t="s">
        <v>166</v>
      </c>
      <c r="I39" s="150" t="s">
        <v>167</v>
      </c>
      <c r="J39" s="166" t="s">
        <v>235</v>
      </c>
      <c r="K39" s="264" t="s">
        <v>168</v>
      </c>
      <c r="N39" s="229" t="s">
        <v>169</v>
      </c>
      <c r="O39" s="230"/>
      <c r="P39" s="230"/>
      <c r="Q39" s="230"/>
      <c r="R39" s="230"/>
      <c r="S39" s="230"/>
      <c r="T39" s="230"/>
      <c r="U39" s="230"/>
      <c r="V39" s="230"/>
      <c r="W39" s="230"/>
      <c r="X39" s="231"/>
    </row>
    <row r="40" spans="2:24" ht="25.5" x14ac:dyDescent="0.2">
      <c r="B40" s="153" t="s">
        <v>170</v>
      </c>
      <c r="C40" s="270" t="s">
        <v>203</v>
      </c>
      <c r="D40" s="121">
        <v>0.23949999999999999</v>
      </c>
      <c r="E40" s="122">
        <v>0.24</v>
      </c>
      <c r="F40" s="123">
        <v>0.19</v>
      </c>
      <c r="G40" s="123">
        <v>0.19</v>
      </c>
      <c r="H40" s="124" t="s">
        <v>171</v>
      </c>
      <c r="I40" s="125">
        <f>F40+6%</f>
        <v>0.25</v>
      </c>
      <c r="J40" s="125">
        <f>F40-6%</f>
        <v>0.13</v>
      </c>
      <c r="K40" s="262" t="s">
        <v>130</v>
      </c>
      <c r="L40" s="126">
        <v>0.06</v>
      </c>
      <c r="N40" s="220" t="s">
        <v>200</v>
      </c>
      <c r="O40" s="235"/>
      <c r="P40" s="235"/>
      <c r="Q40" s="235"/>
      <c r="R40" s="235"/>
      <c r="S40" s="235"/>
      <c r="T40" s="235"/>
      <c r="U40" s="235"/>
      <c r="V40" s="235"/>
      <c r="W40" s="235"/>
      <c r="X40" s="236"/>
    </row>
    <row r="41" spans="2:24" x14ac:dyDescent="0.2">
      <c r="B41" s="156" t="s">
        <v>172</v>
      </c>
      <c r="C41" s="270" t="s">
        <v>203</v>
      </c>
      <c r="D41" s="121">
        <v>0.2702</v>
      </c>
      <c r="E41" s="122">
        <v>0.25519999999999998</v>
      </c>
      <c r="F41" s="123">
        <v>0.25</v>
      </c>
      <c r="G41" s="123">
        <v>0.25</v>
      </c>
      <c r="H41" s="124" t="s">
        <v>173</v>
      </c>
      <c r="I41" s="125">
        <f>F41+5%</f>
        <v>0.3</v>
      </c>
      <c r="J41" s="125">
        <f>F41-5%</f>
        <v>0.2</v>
      </c>
      <c r="K41" s="263" t="s">
        <v>73</v>
      </c>
      <c r="L41" s="126">
        <v>0.05</v>
      </c>
      <c r="N41" s="234"/>
      <c r="O41" s="235"/>
      <c r="P41" s="235"/>
      <c r="Q41" s="235"/>
      <c r="R41" s="235"/>
      <c r="S41" s="235"/>
      <c r="T41" s="235"/>
      <c r="U41" s="235"/>
      <c r="V41" s="235"/>
      <c r="W41" s="235"/>
      <c r="X41" s="236"/>
    </row>
    <row r="42" spans="2:24" ht="25.5" x14ac:dyDescent="0.2">
      <c r="B42" s="153" t="s">
        <v>174</v>
      </c>
      <c r="C42" s="270" t="s">
        <v>203</v>
      </c>
      <c r="D42" s="121">
        <v>0.37230000000000002</v>
      </c>
      <c r="E42" s="122">
        <v>0.41070000000000001</v>
      </c>
      <c r="F42" s="123">
        <v>0.39</v>
      </c>
      <c r="G42" s="123">
        <v>0.39</v>
      </c>
      <c r="H42" s="124" t="s">
        <v>171</v>
      </c>
      <c r="I42" s="125">
        <f t="shared" ref="I42" si="14">F42+6%</f>
        <v>0.45</v>
      </c>
      <c r="J42" s="125">
        <f t="shared" ref="J42" si="15">F42-6%</f>
        <v>0.33</v>
      </c>
      <c r="K42" s="263" t="s">
        <v>74</v>
      </c>
      <c r="L42" s="126">
        <v>0.06</v>
      </c>
      <c r="N42" s="234"/>
      <c r="O42" s="235"/>
      <c r="P42" s="235"/>
      <c r="Q42" s="235"/>
      <c r="R42" s="235"/>
      <c r="S42" s="235"/>
      <c r="T42" s="235"/>
      <c r="U42" s="235"/>
      <c r="V42" s="235"/>
      <c r="W42" s="235"/>
      <c r="X42" s="236"/>
    </row>
    <row r="43" spans="2:24" ht="25.5" x14ac:dyDescent="0.2">
      <c r="B43" s="153" t="s">
        <v>67</v>
      </c>
      <c r="C43" s="270" t="s">
        <v>203</v>
      </c>
      <c r="D43" s="121">
        <v>4.9200000000000001E-2</v>
      </c>
      <c r="E43" s="122">
        <v>4.8399999999999999E-2</v>
      </c>
      <c r="F43" s="123">
        <v>0.05</v>
      </c>
      <c r="G43" s="123">
        <v>0.05</v>
      </c>
      <c r="H43" s="124" t="s">
        <v>173</v>
      </c>
      <c r="I43" s="125">
        <f t="shared" ref="I43:I44" si="16">F43+5%</f>
        <v>0.1</v>
      </c>
      <c r="J43" s="125">
        <f t="shared" ref="J43:J44" si="17">F43-5%</f>
        <v>0</v>
      </c>
      <c r="K43" s="262" t="s">
        <v>76</v>
      </c>
      <c r="L43" s="126">
        <v>0.05</v>
      </c>
      <c r="N43" s="234"/>
      <c r="O43" s="235"/>
      <c r="P43" s="235"/>
      <c r="Q43" s="235"/>
      <c r="R43" s="235"/>
      <c r="S43" s="235"/>
      <c r="T43" s="235"/>
      <c r="U43" s="235"/>
      <c r="V43" s="235"/>
      <c r="W43" s="235"/>
      <c r="X43" s="236"/>
    </row>
    <row r="44" spans="2:24" x14ac:dyDescent="0.2">
      <c r="B44" s="153" t="s">
        <v>68</v>
      </c>
      <c r="C44" s="270" t="s">
        <v>203</v>
      </c>
      <c r="D44" s="121">
        <v>0.03</v>
      </c>
      <c r="E44" s="122">
        <v>3.8300000000000001E-2</v>
      </c>
      <c r="F44" s="123">
        <v>0.05</v>
      </c>
      <c r="G44" s="123">
        <v>0.05</v>
      </c>
      <c r="H44" s="124" t="s">
        <v>173</v>
      </c>
      <c r="I44" s="125">
        <f t="shared" si="16"/>
        <v>0.1</v>
      </c>
      <c r="J44" s="125">
        <f t="shared" si="17"/>
        <v>0</v>
      </c>
      <c r="K44" s="263" t="s">
        <v>77</v>
      </c>
      <c r="L44" s="126">
        <v>0.05</v>
      </c>
      <c r="N44" s="234"/>
      <c r="O44" s="235"/>
      <c r="P44" s="235"/>
      <c r="Q44" s="235"/>
      <c r="R44" s="235"/>
      <c r="S44" s="235"/>
      <c r="T44" s="235"/>
      <c r="U44" s="235"/>
      <c r="V44" s="235"/>
      <c r="W44" s="235"/>
      <c r="X44" s="236"/>
    </row>
    <row r="45" spans="2:24" x14ac:dyDescent="0.2">
      <c r="B45" s="156" t="s">
        <v>69</v>
      </c>
      <c r="C45" s="270" t="s">
        <v>203</v>
      </c>
      <c r="D45" s="121">
        <v>0</v>
      </c>
      <c r="E45" s="122">
        <v>0</v>
      </c>
      <c r="F45" s="123">
        <v>0.05</v>
      </c>
      <c r="G45" s="123">
        <v>0.05</v>
      </c>
      <c r="H45" s="124" t="s">
        <v>173</v>
      </c>
      <c r="I45" s="125">
        <f>F45+5%</f>
        <v>0.1</v>
      </c>
      <c r="J45" s="125">
        <f>F45-5%</f>
        <v>0</v>
      </c>
      <c r="K45" s="263" t="s">
        <v>78</v>
      </c>
      <c r="L45" s="126">
        <v>0.05</v>
      </c>
      <c r="N45" s="234"/>
      <c r="O45" s="235"/>
      <c r="P45" s="235"/>
      <c r="Q45" s="235"/>
      <c r="R45" s="235"/>
      <c r="S45" s="235"/>
      <c r="T45" s="235"/>
      <c r="U45" s="235"/>
      <c r="V45" s="235"/>
      <c r="W45" s="235"/>
      <c r="X45" s="236"/>
    </row>
    <row r="46" spans="2:24" x14ac:dyDescent="0.2">
      <c r="B46" s="156" t="s">
        <v>107</v>
      </c>
      <c r="C46" s="270" t="s">
        <v>203</v>
      </c>
      <c r="D46" s="121">
        <v>1.46E-2</v>
      </c>
      <c r="E46" s="122">
        <v>3.2599999999999997E-2</v>
      </c>
      <c r="F46" s="123">
        <v>0.05</v>
      </c>
      <c r="G46" s="123">
        <v>0.05</v>
      </c>
      <c r="H46" s="124" t="s">
        <v>173</v>
      </c>
      <c r="I46" s="125">
        <f>F46+5%</f>
        <v>0.1</v>
      </c>
      <c r="J46" s="125">
        <f>F46-5%</f>
        <v>0</v>
      </c>
      <c r="K46" s="263" t="s">
        <v>78</v>
      </c>
      <c r="L46" s="126">
        <v>0.05</v>
      </c>
      <c r="N46" s="234"/>
      <c r="O46" s="235"/>
      <c r="P46" s="235"/>
      <c r="Q46" s="235"/>
      <c r="R46" s="235"/>
      <c r="S46" s="235"/>
      <c r="T46" s="235"/>
      <c r="U46" s="235"/>
      <c r="V46" s="235"/>
      <c r="W46" s="235"/>
      <c r="X46" s="236"/>
    </row>
    <row r="47" spans="2:24" x14ac:dyDescent="0.2">
      <c r="B47" s="156" t="s">
        <v>70</v>
      </c>
      <c r="C47" s="270" t="s">
        <v>203</v>
      </c>
      <c r="D47" s="121">
        <v>0.1862</v>
      </c>
      <c r="E47" s="122">
        <v>0.14549999999999999</v>
      </c>
      <c r="F47" s="123">
        <v>0.15</v>
      </c>
      <c r="G47" s="123">
        <v>0.12</v>
      </c>
      <c r="H47" s="124" t="s">
        <v>173</v>
      </c>
      <c r="I47" s="125">
        <f>G47+5%</f>
        <v>0.16999999999999998</v>
      </c>
      <c r="J47" s="125">
        <f>G47-5%</f>
        <v>6.9999999999999993E-2</v>
      </c>
      <c r="K47" s="263" t="s">
        <v>78</v>
      </c>
      <c r="L47" s="126">
        <v>0.05</v>
      </c>
      <c r="N47" s="234"/>
      <c r="O47" s="235"/>
      <c r="P47" s="235"/>
      <c r="Q47" s="235"/>
      <c r="R47" s="235"/>
      <c r="S47" s="235"/>
      <c r="T47" s="235"/>
      <c r="U47" s="235"/>
      <c r="V47" s="235"/>
      <c r="W47" s="235"/>
      <c r="X47" s="236"/>
    </row>
    <row r="48" spans="2:24" x14ac:dyDescent="0.2">
      <c r="B48" s="156" t="s">
        <v>71</v>
      </c>
      <c r="C48" s="270" t="s">
        <v>203</v>
      </c>
      <c r="D48" s="121">
        <v>2.8299999999999999E-2</v>
      </c>
      <c r="E48" s="122">
        <v>3.1800000000000002E-2</v>
      </c>
      <c r="F48" s="123">
        <v>0.05</v>
      </c>
      <c r="G48" s="123">
        <v>0.05</v>
      </c>
      <c r="H48" s="124" t="s">
        <v>173</v>
      </c>
      <c r="I48" s="125">
        <f t="shared" ref="I48" si="18">F48+5%</f>
        <v>0.1</v>
      </c>
      <c r="J48" s="125">
        <f t="shared" ref="J48" si="19">F48-5%</f>
        <v>0</v>
      </c>
      <c r="K48" s="268" t="s">
        <v>203</v>
      </c>
      <c r="L48" s="126">
        <v>0.05</v>
      </c>
      <c r="N48" s="234"/>
      <c r="O48" s="235"/>
      <c r="P48" s="235"/>
      <c r="Q48" s="235"/>
      <c r="R48" s="235"/>
      <c r="S48" s="235"/>
      <c r="T48" s="235"/>
      <c r="U48" s="235"/>
      <c r="V48" s="235"/>
      <c r="W48" s="235"/>
      <c r="X48" s="236"/>
    </row>
    <row r="49" spans="1:24" x14ac:dyDescent="0.2">
      <c r="B49" s="156" t="s">
        <v>175</v>
      </c>
      <c r="C49" s="271" t="s">
        <v>203</v>
      </c>
      <c r="D49" s="128">
        <f t="shared" ref="D49:E49" si="20">SUM(D40:D48)</f>
        <v>1.1903000000000001</v>
      </c>
      <c r="E49" s="129">
        <f t="shared" si="20"/>
        <v>1.2024999999999999</v>
      </c>
      <c r="F49" s="130">
        <v>1.2300000000000002</v>
      </c>
      <c r="G49" s="130">
        <f>SUM(G40:G48)</f>
        <v>1.2000000000000004</v>
      </c>
      <c r="H49" s="158" t="s">
        <v>203</v>
      </c>
      <c r="I49" s="158" t="s">
        <v>203</v>
      </c>
      <c r="J49" s="158" t="s">
        <v>203</v>
      </c>
      <c r="K49" s="268" t="s">
        <v>203</v>
      </c>
      <c r="N49" s="234"/>
      <c r="O49" s="235"/>
      <c r="P49" s="235"/>
      <c r="Q49" s="235"/>
      <c r="R49" s="235"/>
      <c r="S49" s="235"/>
      <c r="T49" s="235"/>
      <c r="U49" s="235"/>
      <c r="V49" s="235"/>
      <c r="W49" s="235"/>
      <c r="X49" s="236"/>
    </row>
    <row r="50" spans="1:24" ht="13.5" thickBot="1" x14ac:dyDescent="0.25">
      <c r="B50" s="159" t="s">
        <v>176</v>
      </c>
      <c r="C50" s="272" t="s">
        <v>203</v>
      </c>
      <c r="D50" s="161">
        <v>0.2303</v>
      </c>
      <c r="E50" s="162">
        <v>0.2409</v>
      </c>
      <c r="F50" s="163">
        <v>0.25</v>
      </c>
      <c r="G50" s="163">
        <v>0.25</v>
      </c>
      <c r="H50" s="265" t="s">
        <v>171</v>
      </c>
      <c r="I50" s="266">
        <f t="shared" ref="I50" si="21">F50+6%</f>
        <v>0.31</v>
      </c>
      <c r="J50" s="266">
        <f t="shared" ref="J50" si="22">F50-6%</f>
        <v>0.19</v>
      </c>
      <c r="K50" s="267" t="s">
        <v>79</v>
      </c>
      <c r="L50" s="126">
        <v>0.06</v>
      </c>
      <c r="N50" s="237"/>
      <c r="O50" s="238"/>
      <c r="P50" s="238"/>
      <c r="Q50" s="238"/>
      <c r="R50" s="238"/>
      <c r="S50" s="238"/>
      <c r="T50" s="238"/>
      <c r="U50" s="238"/>
      <c r="V50" s="238"/>
      <c r="W50" s="238"/>
      <c r="X50" s="239"/>
    </row>
    <row r="51" spans="1:24" hidden="1" x14ac:dyDescent="0.2">
      <c r="B51" s="136" t="s">
        <v>112</v>
      </c>
      <c r="C51" s="121"/>
      <c r="D51" s="121"/>
      <c r="E51" s="121"/>
      <c r="F51" s="121"/>
      <c r="G51" s="121"/>
      <c r="H51" s="137"/>
      <c r="I51" s="138"/>
      <c r="J51" s="138"/>
      <c r="K51" s="139"/>
    </row>
    <row r="52" spans="1:24" ht="28.5" hidden="1" x14ac:dyDescent="0.2">
      <c r="B52" s="49" t="s">
        <v>187</v>
      </c>
      <c r="C52" s="146">
        <v>2.3999999999999998E-3</v>
      </c>
      <c r="D52" s="146">
        <v>2.3999999999999998E-3</v>
      </c>
      <c r="E52" s="146">
        <v>2E-3</v>
      </c>
    </row>
    <row r="53" spans="1:24" ht="14.25" x14ac:dyDescent="0.2">
      <c r="B53" s="30"/>
      <c r="C53" s="146"/>
      <c r="D53" s="146"/>
      <c r="E53" s="146"/>
    </row>
    <row r="54" spans="1:24" ht="15" thickBot="1" x14ac:dyDescent="0.25">
      <c r="B54" s="30"/>
      <c r="C54" s="146"/>
      <c r="D54" s="146"/>
      <c r="E54" s="146"/>
    </row>
    <row r="55" spans="1:24" ht="15" thickBot="1" x14ac:dyDescent="0.25">
      <c r="A55"/>
      <c r="B55" s="119" t="s">
        <v>196</v>
      </c>
      <c r="C55" s="226" t="s">
        <v>230</v>
      </c>
      <c r="D55" s="227"/>
      <c r="E55" s="228"/>
    </row>
    <row r="56" spans="1:24" ht="26.25" thickBot="1" x14ac:dyDescent="0.25">
      <c r="A56"/>
      <c r="B56" s="148" t="s">
        <v>161</v>
      </c>
      <c r="C56" s="149" t="s">
        <v>223</v>
      </c>
      <c r="D56" s="150" t="s">
        <v>226</v>
      </c>
      <c r="E56" s="151" t="s">
        <v>227</v>
      </c>
      <c r="F56" s="149" t="s">
        <v>165</v>
      </c>
      <c r="G56" s="149" t="s">
        <v>228</v>
      </c>
      <c r="H56" s="174" t="s">
        <v>166</v>
      </c>
      <c r="I56" s="150" t="s">
        <v>167</v>
      </c>
      <c r="J56" s="166" t="s">
        <v>203</v>
      </c>
      <c r="K56" s="264" t="s">
        <v>168</v>
      </c>
      <c r="N56" s="229" t="s">
        <v>169</v>
      </c>
      <c r="O56" s="230"/>
      <c r="P56" s="230"/>
      <c r="Q56" s="230"/>
      <c r="R56" s="230"/>
      <c r="S56" s="230"/>
      <c r="T56" s="230"/>
      <c r="U56" s="230"/>
      <c r="V56" s="230"/>
      <c r="W56" s="230"/>
      <c r="X56" s="231"/>
    </row>
    <row r="57" spans="1:24" ht="25.5" x14ac:dyDescent="0.2">
      <c r="A57"/>
      <c r="B57" s="153" t="s">
        <v>170</v>
      </c>
      <c r="C57" s="270" t="s">
        <v>203</v>
      </c>
      <c r="D57" s="273" t="s">
        <v>203</v>
      </c>
      <c r="E57" s="274" t="s">
        <v>203</v>
      </c>
      <c r="F57" s="177" t="s">
        <v>203</v>
      </c>
      <c r="G57" s="177" t="s">
        <v>203</v>
      </c>
      <c r="H57" s="124" t="s">
        <v>171</v>
      </c>
      <c r="I57" s="158" t="s">
        <v>203</v>
      </c>
      <c r="J57" s="158" t="s">
        <v>203</v>
      </c>
      <c r="K57" s="275" t="s">
        <v>203</v>
      </c>
      <c r="L57" s="126">
        <v>0.06</v>
      </c>
      <c r="N57" s="217" t="s">
        <v>197</v>
      </c>
      <c r="O57" s="232"/>
      <c r="P57" s="232"/>
      <c r="Q57" s="232"/>
      <c r="R57" s="232"/>
      <c r="S57" s="232"/>
      <c r="T57" s="232"/>
      <c r="U57" s="232"/>
      <c r="V57" s="232"/>
      <c r="W57" s="232"/>
      <c r="X57" s="233"/>
    </row>
    <row r="58" spans="1:24" ht="14.25" x14ac:dyDescent="0.2">
      <c r="A58"/>
      <c r="B58" s="156" t="s">
        <v>172</v>
      </c>
      <c r="C58" s="270" t="s">
        <v>203</v>
      </c>
      <c r="D58" s="273" t="s">
        <v>203</v>
      </c>
      <c r="E58" s="274" t="s">
        <v>203</v>
      </c>
      <c r="F58" s="177" t="s">
        <v>203</v>
      </c>
      <c r="G58" s="177" t="s">
        <v>203</v>
      </c>
      <c r="H58" s="124" t="s">
        <v>173</v>
      </c>
      <c r="I58" s="158" t="s">
        <v>203</v>
      </c>
      <c r="J58" s="158" t="s">
        <v>203</v>
      </c>
      <c r="K58" s="275" t="s">
        <v>203</v>
      </c>
      <c r="L58" s="126">
        <v>0.05</v>
      </c>
      <c r="N58" s="234"/>
      <c r="O58" s="235"/>
      <c r="P58" s="235"/>
      <c r="Q58" s="235"/>
      <c r="R58" s="235"/>
      <c r="S58" s="235"/>
      <c r="T58" s="235"/>
      <c r="U58" s="235"/>
      <c r="V58" s="235"/>
      <c r="W58" s="235"/>
      <c r="X58" s="236"/>
    </row>
    <row r="59" spans="1:24" ht="25.5" x14ac:dyDescent="0.2">
      <c r="A59"/>
      <c r="B59" s="153" t="s">
        <v>174</v>
      </c>
      <c r="C59" s="270" t="s">
        <v>203</v>
      </c>
      <c r="D59" s="273" t="s">
        <v>203</v>
      </c>
      <c r="E59" s="274" t="s">
        <v>203</v>
      </c>
      <c r="F59" s="177" t="s">
        <v>203</v>
      </c>
      <c r="G59" s="177" t="s">
        <v>203</v>
      </c>
      <c r="H59" s="124" t="s">
        <v>171</v>
      </c>
      <c r="I59" s="158" t="s">
        <v>203</v>
      </c>
      <c r="J59" s="158" t="s">
        <v>203</v>
      </c>
      <c r="K59" s="268" t="s">
        <v>203</v>
      </c>
      <c r="L59" s="126">
        <v>0.06</v>
      </c>
      <c r="N59" s="234"/>
      <c r="O59" s="235"/>
      <c r="P59" s="235"/>
      <c r="Q59" s="235"/>
      <c r="R59" s="235"/>
      <c r="S59" s="235"/>
      <c r="T59" s="235"/>
      <c r="U59" s="235"/>
      <c r="V59" s="235"/>
      <c r="W59" s="235"/>
      <c r="X59" s="236"/>
    </row>
    <row r="60" spans="1:24" ht="14.25" x14ac:dyDescent="0.2">
      <c r="A60"/>
      <c r="B60" s="156" t="s">
        <v>70</v>
      </c>
      <c r="C60" s="120">
        <v>1</v>
      </c>
      <c r="D60" s="121">
        <v>1</v>
      </c>
      <c r="E60" s="122">
        <v>1</v>
      </c>
      <c r="F60" s="123">
        <v>0.95</v>
      </c>
      <c r="G60" s="123">
        <v>0.95</v>
      </c>
      <c r="H60" s="124" t="s">
        <v>173</v>
      </c>
      <c r="I60" s="142">
        <f>F60+5%</f>
        <v>1</v>
      </c>
      <c r="J60" s="142">
        <f>F60-5%</f>
        <v>0.89999999999999991</v>
      </c>
      <c r="K60" s="263" t="s">
        <v>78</v>
      </c>
      <c r="L60" s="126">
        <v>0.05</v>
      </c>
      <c r="N60" s="234"/>
      <c r="O60" s="235"/>
      <c r="P60" s="235"/>
      <c r="Q60" s="235"/>
      <c r="R60" s="235"/>
      <c r="S60" s="235"/>
      <c r="T60" s="235"/>
      <c r="U60" s="235"/>
      <c r="V60" s="235"/>
      <c r="W60" s="235"/>
      <c r="X60" s="236"/>
    </row>
    <row r="61" spans="1:24" ht="14.25" x14ac:dyDescent="0.2">
      <c r="A61"/>
      <c r="B61" s="156" t="s">
        <v>175</v>
      </c>
      <c r="C61" s="127">
        <f>SUM(C57:C60)</f>
        <v>1</v>
      </c>
      <c r="D61" s="128">
        <f>SUM(D57:D60)</f>
        <v>1</v>
      </c>
      <c r="E61" s="129">
        <f>SUM(E57:E60)</f>
        <v>1</v>
      </c>
      <c r="F61" s="130">
        <v>1</v>
      </c>
      <c r="G61" s="130">
        <f>SUM(G57:G60)</f>
        <v>0.95</v>
      </c>
      <c r="H61" s="158" t="s">
        <v>203</v>
      </c>
      <c r="I61" s="158" t="s">
        <v>203</v>
      </c>
      <c r="J61" s="158" t="s">
        <v>203</v>
      </c>
      <c r="K61" s="268" t="s">
        <v>203</v>
      </c>
      <c r="N61" s="234"/>
      <c r="O61" s="235"/>
      <c r="P61" s="235"/>
      <c r="Q61" s="235"/>
      <c r="R61" s="235"/>
      <c r="S61" s="235"/>
      <c r="T61" s="235"/>
      <c r="U61" s="235"/>
      <c r="V61" s="235"/>
      <c r="W61" s="235"/>
      <c r="X61" s="236"/>
    </row>
    <row r="62" spans="1:24" ht="15" thickBot="1" x14ac:dyDescent="0.25">
      <c r="A62"/>
      <c r="B62" s="159" t="s">
        <v>176</v>
      </c>
      <c r="C62" s="272" t="s">
        <v>203</v>
      </c>
      <c r="D62" s="276" t="s">
        <v>203</v>
      </c>
      <c r="E62" s="277" t="s">
        <v>203</v>
      </c>
      <c r="F62" s="278" t="s">
        <v>203</v>
      </c>
      <c r="G62" s="278" t="s">
        <v>203</v>
      </c>
      <c r="H62" s="265" t="s">
        <v>171</v>
      </c>
      <c r="I62" s="279" t="s">
        <v>203</v>
      </c>
      <c r="J62" s="279" t="s">
        <v>203</v>
      </c>
      <c r="K62" s="280" t="s">
        <v>203</v>
      </c>
      <c r="L62" s="126">
        <v>0.06</v>
      </c>
      <c r="N62" s="237"/>
      <c r="O62" s="238"/>
      <c r="P62" s="238"/>
      <c r="Q62" s="238"/>
      <c r="R62" s="238"/>
      <c r="S62" s="238"/>
      <c r="T62" s="238"/>
      <c r="U62" s="238"/>
      <c r="V62" s="238"/>
      <c r="W62" s="238"/>
      <c r="X62" s="239"/>
    </row>
    <row r="63" spans="1:24" ht="28.5" hidden="1" x14ac:dyDescent="0.2">
      <c r="B63" s="49" t="s">
        <v>187</v>
      </c>
      <c r="C63" s="146">
        <v>1E-3</v>
      </c>
      <c r="D63" s="146">
        <v>1E-3</v>
      </c>
      <c r="E63" s="146">
        <v>1E-3</v>
      </c>
    </row>
    <row r="65" spans="2:24" ht="13.5" thickBot="1" x14ac:dyDescent="0.25"/>
    <row r="66" spans="2:24" ht="13.5" thickBot="1" x14ac:dyDescent="0.25">
      <c r="B66" s="119" t="s">
        <v>97</v>
      </c>
      <c r="C66" s="226" t="s">
        <v>230</v>
      </c>
      <c r="D66" s="227"/>
      <c r="E66" s="228"/>
    </row>
    <row r="67" spans="2:24" ht="26.25" thickBot="1" x14ac:dyDescent="0.25">
      <c r="B67" s="148" t="s">
        <v>161</v>
      </c>
      <c r="C67" s="149" t="s">
        <v>223</v>
      </c>
      <c r="D67" s="150" t="s">
        <v>226</v>
      </c>
      <c r="E67" s="282" t="s">
        <v>203</v>
      </c>
      <c r="F67" s="149" t="s">
        <v>165</v>
      </c>
      <c r="G67" s="149" t="s">
        <v>228</v>
      </c>
      <c r="H67" s="174" t="s">
        <v>166</v>
      </c>
      <c r="I67" s="150" t="s">
        <v>167</v>
      </c>
      <c r="J67" s="166" t="s">
        <v>235</v>
      </c>
      <c r="K67" s="264" t="s">
        <v>168</v>
      </c>
      <c r="N67" s="229" t="s">
        <v>169</v>
      </c>
      <c r="O67" s="230"/>
      <c r="P67" s="230"/>
      <c r="Q67" s="230"/>
      <c r="R67" s="230"/>
      <c r="S67" s="230"/>
      <c r="T67" s="230"/>
      <c r="U67" s="230"/>
      <c r="V67" s="230"/>
      <c r="W67" s="230"/>
      <c r="X67" s="231"/>
    </row>
    <row r="68" spans="2:24" ht="25.5" x14ac:dyDescent="0.2">
      <c r="B68" s="153" t="s">
        <v>170</v>
      </c>
      <c r="C68" s="120">
        <v>0.3624</v>
      </c>
      <c r="D68" s="179" t="s">
        <v>231</v>
      </c>
      <c r="E68" s="283" t="s">
        <v>203</v>
      </c>
      <c r="F68" s="123">
        <v>0.46</v>
      </c>
      <c r="G68" s="123">
        <v>0.46</v>
      </c>
      <c r="H68" s="124" t="s">
        <v>171</v>
      </c>
      <c r="I68" s="125">
        <f>F68+6%</f>
        <v>0.52</v>
      </c>
      <c r="J68" s="125">
        <f>F68-6%</f>
        <v>0.4</v>
      </c>
      <c r="K68" s="262" t="s">
        <v>233</v>
      </c>
      <c r="L68" s="126">
        <v>0.06</v>
      </c>
      <c r="N68" s="217" t="s">
        <v>177</v>
      </c>
      <c r="O68" s="232"/>
      <c r="P68" s="232"/>
      <c r="Q68" s="232"/>
      <c r="R68" s="232"/>
      <c r="S68" s="232"/>
      <c r="T68" s="232"/>
      <c r="U68" s="232"/>
      <c r="V68" s="232"/>
      <c r="W68" s="232"/>
      <c r="X68" s="233"/>
    </row>
    <row r="69" spans="2:24" x14ac:dyDescent="0.2">
      <c r="B69" s="156" t="s">
        <v>172</v>
      </c>
      <c r="C69" s="120">
        <v>0.3367</v>
      </c>
      <c r="D69" s="284" t="s">
        <v>203</v>
      </c>
      <c r="E69" s="283" t="s">
        <v>203</v>
      </c>
      <c r="F69" s="123">
        <v>0.38</v>
      </c>
      <c r="G69" s="123">
        <v>0.38</v>
      </c>
      <c r="H69" s="124" t="s">
        <v>173</v>
      </c>
      <c r="I69" s="125">
        <f>F69+5%</f>
        <v>0.43</v>
      </c>
      <c r="J69" s="125">
        <f>F69-5%</f>
        <v>0.33</v>
      </c>
      <c r="K69" s="281" t="s">
        <v>73</v>
      </c>
      <c r="L69" s="126">
        <v>0.05</v>
      </c>
      <c r="N69" s="234"/>
      <c r="O69" s="235"/>
      <c r="P69" s="235"/>
      <c r="Q69" s="235"/>
      <c r="R69" s="235"/>
      <c r="S69" s="235"/>
      <c r="T69" s="235"/>
      <c r="U69" s="235"/>
      <c r="V69" s="235"/>
      <c r="W69" s="235"/>
      <c r="X69" s="236"/>
    </row>
    <row r="70" spans="2:24" ht="25.5" x14ac:dyDescent="0.2">
      <c r="B70" s="153" t="s">
        <v>174</v>
      </c>
      <c r="C70" s="120">
        <v>0.3392</v>
      </c>
      <c r="D70" s="284" t="s">
        <v>203</v>
      </c>
      <c r="E70" s="283" t="s">
        <v>203</v>
      </c>
      <c r="F70" s="123">
        <v>0.33</v>
      </c>
      <c r="G70" s="123">
        <v>0.33</v>
      </c>
      <c r="H70" s="124" t="s">
        <v>171</v>
      </c>
      <c r="I70" s="125">
        <f t="shared" ref="I70" si="23">F70+6%</f>
        <v>0.39</v>
      </c>
      <c r="J70" s="125">
        <f t="shared" ref="J70" si="24">F70-6%</f>
        <v>0.27</v>
      </c>
      <c r="K70" s="262" t="s">
        <v>74</v>
      </c>
      <c r="L70" s="126">
        <v>0.06</v>
      </c>
      <c r="N70" s="234"/>
      <c r="O70" s="235"/>
      <c r="P70" s="235"/>
      <c r="Q70" s="235"/>
      <c r="R70" s="235"/>
      <c r="S70" s="235"/>
      <c r="T70" s="235"/>
      <c r="U70" s="235"/>
      <c r="V70" s="235"/>
      <c r="W70" s="235"/>
      <c r="X70" s="236"/>
    </row>
    <row r="71" spans="2:24" x14ac:dyDescent="0.2">
      <c r="B71" s="156" t="s">
        <v>70</v>
      </c>
      <c r="C71" s="120">
        <v>0.192</v>
      </c>
      <c r="D71" s="284" t="s">
        <v>203</v>
      </c>
      <c r="E71" s="283" t="s">
        <v>203</v>
      </c>
      <c r="F71" s="123">
        <v>0.15</v>
      </c>
      <c r="G71" s="123">
        <v>0.15</v>
      </c>
      <c r="H71" s="124" t="s">
        <v>173</v>
      </c>
      <c r="I71" s="125">
        <f>IF(F71+5%&gt;20%,20%,F71+5%)</f>
        <v>0.2</v>
      </c>
      <c r="J71" s="125">
        <f>IF(F71+5%&gt;20%,15%,F71-5%)</f>
        <v>9.9999999999999992E-2</v>
      </c>
      <c r="K71" s="263" t="s">
        <v>78</v>
      </c>
      <c r="L71" s="126">
        <v>0.05</v>
      </c>
      <c r="N71" s="234"/>
      <c r="O71" s="235"/>
      <c r="P71" s="235"/>
      <c r="Q71" s="235"/>
      <c r="R71" s="235"/>
      <c r="S71" s="235"/>
      <c r="T71" s="235"/>
      <c r="U71" s="235"/>
      <c r="V71" s="235"/>
      <c r="W71" s="235"/>
      <c r="X71" s="236"/>
    </row>
    <row r="72" spans="2:24" x14ac:dyDescent="0.2">
      <c r="B72" s="156" t="s">
        <v>175</v>
      </c>
      <c r="C72" s="127">
        <f>SUM(C68:C71)</f>
        <v>1.2302999999999999</v>
      </c>
      <c r="D72" s="285" t="s">
        <v>203</v>
      </c>
      <c r="E72" s="286" t="s">
        <v>203</v>
      </c>
      <c r="F72" s="130">
        <v>1.32</v>
      </c>
      <c r="G72" s="130">
        <f>SUM(G68:G71)</f>
        <v>1.32</v>
      </c>
      <c r="H72" s="158" t="s">
        <v>203</v>
      </c>
      <c r="I72" s="158" t="s">
        <v>203</v>
      </c>
      <c r="J72" s="158" t="s">
        <v>203</v>
      </c>
      <c r="K72" s="268" t="s">
        <v>203</v>
      </c>
      <c r="N72" s="234"/>
      <c r="O72" s="235"/>
      <c r="P72" s="235"/>
      <c r="Q72" s="235"/>
      <c r="R72" s="235"/>
      <c r="S72" s="235"/>
      <c r="T72" s="235"/>
      <c r="U72" s="235"/>
      <c r="V72" s="235"/>
      <c r="W72" s="235"/>
      <c r="X72" s="236"/>
    </row>
    <row r="73" spans="2:24" ht="13.5" thickBot="1" x14ac:dyDescent="0.25">
      <c r="B73" s="159" t="s">
        <v>176</v>
      </c>
      <c r="C73" s="160">
        <v>0.85609999999999997</v>
      </c>
      <c r="D73" s="287" t="s">
        <v>203</v>
      </c>
      <c r="E73" s="288" t="s">
        <v>203</v>
      </c>
      <c r="F73" s="163">
        <v>0.22</v>
      </c>
      <c r="G73" s="163">
        <v>0.22</v>
      </c>
      <c r="H73" s="265" t="s">
        <v>171</v>
      </c>
      <c r="I73" s="266">
        <f>G73+6%</f>
        <v>0.28000000000000003</v>
      </c>
      <c r="J73" s="266">
        <f>G73-6%</f>
        <v>0.16</v>
      </c>
      <c r="K73" s="267" t="s">
        <v>79</v>
      </c>
      <c r="L73" s="126">
        <v>0.06</v>
      </c>
      <c r="N73" s="237"/>
      <c r="O73" s="238"/>
      <c r="P73" s="238"/>
      <c r="Q73" s="238"/>
      <c r="R73" s="238"/>
      <c r="S73" s="238"/>
      <c r="T73" s="238"/>
      <c r="U73" s="238"/>
      <c r="V73" s="238"/>
      <c r="W73" s="238"/>
      <c r="X73" s="239"/>
    </row>
    <row r="74" spans="2:24" hidden="1" x14ac:dyDescent="0.2">
      <c r="B74" s="131" t="s">
        <v>112</v>
      </c>
      <c r="C74" s="132"/>
      <c r="D74" s="132"/>
      <c r="E74" s="132"/>
      <c r="F74" s="132"/>
      <c r="G74" s="132"/>
      <c r="H74" s="133"/>
      <c r="I74" s="134"/>
      <c r="J74" s="134"/>
      <c r="K74" s="135"/>
      <c r="P74" s="140"/>
      <c r="Q74" s="140"/>
      <c r="R74" s="140"/>
      <c r="S74" s="140"/>
      <c r="T74" s="140"/>
      <c r="U74" s="140"/>
      <c r="V74" s="140"/>
      <c r="W74" s="140"/>
      <c r="X74" s="141"/>
    </row>
    <row r="75" spans="2:24" ht="28.5" hidden="1" x14ac:dyDescent="0.2">
      <c r="B75" s="49" t="s">
        <v>187</v>
      </c>
      <c r="C75" s="146">
        <v>2E-3</v>
      </c>
    </row>
    <row r="76" spans="2:24" ht="14.25" x14ac:dyDescent="0.2">
      <c r="B76" s="30"/>
      <c r="C76" s="146"/>
    </row>
    <row r="77" spans="2:24" ht="15" thickBot="1" x14ac:dyDescent="0.25">
      <c r="B77" s="30"/>
      <c r="C77" s="146"/>
    </row>
    <row r="78" spans="2:24" ht="13.5" thickBot="1" x14ac:dyDescent="0.25">
      <c r="B78" s="119" t="s">
        <v>201</v>
      </c>
      <c r="C78" s="226" t="s">
        <v>230</v>
      </c>
      <c r="D78" s="227"/>
      <c r="E78" s="228"/>
      <c r="F78" s="82" t="s">
        <v>202</v>
      </c>
    </row>
    <row r="79" spans="2:24" ht="26.25" thickBot="1" x14ac:dyDescent="0.25">
      <c r="B79" s="148" t="s">
        <v>161</v>
      </c>
      <c r="C79" s="149" t="s">
        <v>162</v>
      </c>
      <c r="D79" s="150" t="s">
        <v>163</v>
      </c>
      <c r="E79" s="151" t="s">
        <v>164</v>
      </c>
      <c r="F79" s="149" t="s">
        <v>165</v>
      </c>
      <c r="G79" s="152" t="s">
        <v>228</v>
      </c>
      <c r="H79" s="289" t="s">
        <v>166</v>
      </c>
      <c r="I79" s="150" t="s">
        <v>167</v>
      </c>
      <c r="J79" s="166" t="s">
        <v>203</v>
      </c>
      <c r="K79" s="264" t="s">
        <v>168</v>
      </c>
      <c r="N79" s="229" t="s">
        <v>169</v>
      </c>
      <c r="O79" s="230"/>
      <c r="P79" s="230"/>
      <c r="Q79" s="230"/>
      <c r="R79" s="230"/>
      <c r="S79" s="230"/>
      <c r="T79" s="230"/>
      <c r="U79" s="230"/>
      <c r="V79" s="230"/>
      <c r="W79" s="230"/>
      <c r="X79" s="231"/>
    </row>
    <row r="80" spans="2:24" ht="25.5" x14ac:dyDescent="0.2">
      <c r="B80" s="153" t="s">
        <v>170</v>
      </c>
      <c r="C80" s="179" t="s">
        <v>231</v>
      </c>
      <c r="D80" s="179" t="s">
        <v>231</v>
      </c>
      <c r="E80" s="179" t="s">
        <v>231</v>
      </c>
      <c r="F80" s="123">
        <v>0.99</v>
      </c>
      <c r="G80" s="154">
        <v>0.99</v>
      </c>
      <c r="H80" s="155" t="s">
        <v>171</v>
      </c>
      <c r="I80" s="125">
        <f>F80+6%</f>
        <v>1.05</v>
      </c>
      <c r="J80" s="125">
        <f>F80-6%</f>
        <v>0.92999999999999994</v>
      </c>
      <c r="K80" s="262" t="s">
        <v>233</v>
      </c>
      <c r="L80" s="126">
        <v>0.06</v>
      </c>
      <c r="N80" s="220" t="s">
        <v>207</v>
      </c>
      <c r="O80" s="235"/>
      <c r="P80" s="235"/>
      <c r="Q80" s="235"/>
      <c r="R80" s="235"/>
      <c r="S80" s="235"/>
      <c r="T80" s="235"/>
      <c r="U80" s="235"/>
      <c r="V80" s="235"/>
      <c r="W80" s="235"/>
      <c r="X80" s="236"/>
    </row>
    <row r="81" spans="2:24" x14ac:dyDescent="0.2">
      <c r="B81" s="156" t="s">
        <v>172</v>
      </c>
      <c r="C81" s="270" t="s">
        <v>203</v>
      </c>
      <c r="D81" s="273" t="s">
        <v>203</v>
      </c>
      <c r="E81" s="274" t="s">
        <v>203</v>
      </c>
      <c r="F81" s="123">
        <v>0.3</v>
      </c>
      <c r="G81" s="154">
        <v>0.3</v>
      </c>
      <c r="H81" s="155" t="s">
        <v>173</v>
      </c>
      <c r="I81" s="125">
        <f>F81+5%</f>
        <v>0.35</v>
      </c>
      <c r="J81" s="125">
        <f>F81-5%</f>
        <v>0.25</v>
      </c>
      <c r="K81" s="263" t="s">
        <v>73</v>
      </c>
      <c r="L81" s="126">
        <v>0.05</v>
      </c>
      <c r="N81" s="234"/>
      <c r="O81" s="235"/>
      <c r="P81" s="235"/>
      <c r="Q81" s="235"/>
      <c r="R81" s="235"/>
      <c r="S81" s="235"/>
      <c r="T81" s="235"/>
      <c r="U81" s="235"/>
      <c r="V81" s="235"/>
      <c r="W81" s="235"/>
      <c r="X81" s="236"/>
    </row>
    <row r="82" spans="2:24" ht="25.5" x14ac:dyDescent="0.2">
      <c r="B82" s="153" t="s">
        <v>174</v>
      </c>
      <c r="C82" s="270" t="s">
        <v>203</v>
      </c>
      <c r="D82" s="273" t="s">
        <v>203</v>
      </c>
      <c r="E82" s="274" t="s">
        <v>203</v>
      </c>
      <c r="F82" s="123">
        <v>0.06</v>
      </c>
      <c r="G82" s="154">
        <v>0.06</v>
      </c>
      <c r="H82" s="155" t="s">
        <v>171</v>
      </c>
      <c r="I82" s="125">
        <f t="shared" ref="I82:I85" si="25">F82+6%</f>
        <v>0.12</v>
      </c>
      <c r="J82" s="125">
        <f t="shared" ref="J82:J85" si="26">F82-6%</f>
        <v>0</v>
      </c>
      <c r="K82" s="263" t="s">
        <v>74</v>
      </c>
      <c r="L82" s="126">
        <v>0.06</v>
      </c>
      <c r="N82" s="234"/>
      <c r="O82" s="235"/>
      <c r="P82" s="235"/>
      <c r="Q82" s="235"/>
      <c r="R82" s="235"/>
      <c r="S82" s="235"/>
      <c r="T82" s="235"/>
      <c r="U82" s="235"/>
      <c r="V82" s="235"/>
      <c r="W82" s="235"/>
      <c r="X82" s="236"/>
    </row>
    <row r="83" spans="2:24" x14ac:dyDescent="0.2">
      <c r="B83" s="156" t="s">
        <v>70</v>
      </c>
      <c r="C83" s="270" t="s">
        <v>203</v>
      </c>
      <c r="D83" s="273" t="s">
        <v>203</v>
      </c>
      <c r="E83" s="274" t="s">
        <v>203</v>
      </c>
      <c r="F83" s="123">
        <v>0.15</v>
      </c>
      <c r="G83" s="154">
        <v>0.15</v>
      </c>
      <c r="H83" s="155" t="s">
        <v>173</v>
      </c>
      <c r="I83" s="125">
        <f>F83+5%</f>
        <v>0.2</v>
      </c>
      <c r="J83" s="125">
        <f>F83-5%</f>
        <v>9.9999999999999992E-2</v>
      </c>
      <c r="K83" s="263" t="s">
        <v>78</v>
      </c>
      <c r="L83" s="126">
        <v>0.05</v>
      </c>
      <c r="N83" s="234"/>
      <c r="O83" s="235"/>
      <c r="P83" s="235"/>
      <c r="Q83" s="235"/>
      <c r="R83" s="235"/>
      <c r="S83" s="235"/>
      <c r="T83" s="235"/>
      <c r="U83" s="235"/>
      <c r="V83" s="235"/>
      <c r="W83" s="235"/>
      <c r="X83" s="236"/>
    </row>
    <row r="84" spans="2:24" x14ac:dyDescent="0.2">
      <c r="B84" s="156" t="s">
        <v>175</v>
      </c>
      <c r="C84" s="271" t="s">
        <v>203</v>
      </c>
      <c r="D84" s="291" t="s">
        <v>203</v>
      </c>
      <c r="E84" s="292" t="s">
        <v>203</v>
      </c>
      <c r="F84" s="130">
        <f>SUM(F80:F83)</f>
        <v>1.5</v>
      </c>
      <c r="G84" s="130">
        <f>SUM(G80:G83)</f>
        <v>1.5</v>
      </c>
      <c r="H84" s="157" t="s">
        <v>203</v>
      </c>
      <c r="I84" s="158" t="s">
        <v>203</v>
      </c>
      <c r="J84" s="158" t="s">
        <v>203</v>
      </c>
      <c r="K84" s="268" t="s">
        <v>203</v>
      </c>
      <c r="N84" s="234"/>
      <c r="O84" s="235"/>
      <c r="P84" s="235"/>
      <c r="Q84" s="235"/>
      <c r="R84" s="235"/>
      <c r="S84" s="235"/>
      <c r="T84" s="235"/>
      <c r="U84" s="235"/>
      <c r="V84" s="235"/>
      <c r="W84" s="235"/>
      <c r="X84" s="236"/>
    </row>
    <row r="85" spans="2:24" ht="13.5" thickBot="1" x14ac:dyDescent="0.25">
      <c r="B85" s="159" t="s">
        <v>176</v>
      </c>
      <c r="C85" s="272" t="s">
        <v>203</v>
      </c>
      <c r="D85" s="276" t="s">
        <v>203</v>
      </c>
      <c r="E85" s="277" t="s">
        <v>203</v>
      </c>
      <c r="F85" s="163">
        <v>0.3</v>
      </c>
      <c r="G85" s="164">
        <v>0.3</v>
      </c>
      <c r="H85" s="290" t="s">
        <v>171</v>
      </c>
      <c r="I85" s="266">
        <f t="shared" si="25"/>
        <v>0.36</v>
      </c>
      <c r="J85" s="266">
        <f t="shared" si="26"/>
        <v>0.24</v>
      </c>
      <c r="K85" s="267" t="s">
        <v>79</v>
      </c>
      <c r="L85" s="126">
        <v>0.06</v>
      </c>
      <c r="N85" s="237"/>
      <c r="O85" s="238"/>
      <c r="P85" s="238"/>
      <c r="Q85" s="238"/>
      <c r="R85" s="238"/>
      <c r="S85" s="238"/>
      <c r="T85" s="238"/>
      <c r="U85" s="238"/>
      <c r="V85" s="238"/>
      <c r="W85" s="238"/>
      <c r="X85" s="239"/>
    </row>
    <row r="86" spans="2:24" ht="28.5" hidden="1" x14ac:dyDescent="0.2">
      <c r="B86" s="49" t="s">
        <v>187</v>
      </c>
      <c r="C86" s="146">
        <v>2E-3</v>
      </c>
      <c r="D86" s="146">
        <v>2E-3</v>
      </c>
      <c r="E86" s="146">
        <v>1.5E-3</v>
      </c>
      <c r="F86" s="165">
        <v>1.5E-3</v>
      </c>
    </row>
    <row r="88" spans="2:24" ht="15" thickBot="1" x14ac:dyDescent="0.25">
      <c r="B88" s="30"/>
      <c r="C88" s="146"/>
      <c r="F88" s="165"/>
    </row>
    <row r="89" spans="2:24" ht="13.5" thickBot="1" x14ac:dyDescent="0.25">
      <c r="B89" s="119" t="s">
        <v>206</v>
      </c>
      <c r="C89" s="226" t="s">
        <v>230</v>
      </c>
      <c r="D89" s="227"/>
      <c r="E89" s="228"/>
      <c r="F89" s="82" t="s">
        <v>202</v>
      </c>
    </row>
    <row r="90" spans="2:24" ht="26.25" thickBot="1" x14ac:dyDescent="0.25">
      <c r="B90" s="148" t="s">
        <v>161</v>
      </c>
      <c r="C90" s="149" t="s">
        <v>220</v>
      </c>
      <c r="D90" s="150" t="s">
        <v>221</v>
      </c>
      <c r="E90" s="151" t="s">
        <v>222</v>
      </c>
      <c r="F90" s="149" t="s">
        <v>165</v>
      </c>
      <c r="G90" s="149" t="s">
        <v>228</v>
      </c>
      <c r="H90" s="167" t="s">
        <v>166</v>
      </c>
      <c r="I90" s="168" t="s">
        <v>167</v>
      </c>
      <c r="J90" s="169" t="s">
        <v>203</v>
      </c>
      <c r="K90" s="170" t="s">
        <v>168</v>
      </c>
      <c r="N90" s="229" t="s">
        <v>169</v>
      </c>
      <c r="O90" s="230"/>
      <c r="P90" s="230"/>
      <c r="Q90" s="230"/>
      <c r="R90" s="230"/>
      <c r="S90" s="230"/>
      <c r="T90" s="230"/>
      <c r="U90" s="230"/>
      <c r="V90" s="230"/>
      <c r="W90" s="230"/>
      <c r="X90" s="231"/>
    </row>
    <row r="91" spans="2:24" ht="25.5" x14ac:dyDescent="0.2">
      <c r="B91" s="153" t="s">
        <v>170</v>
      </c>
      <c r="C91" s="179" t="s">
        <v>231</v>
      </c>
      <c r="D91" s="179" t="s">
        <v>231</v>
      </c>
      <c r="E91" s="179" t="s">
        <v>231</v>
      </c>
      <c r="F91" s="123">
        <v>0.06</v>
      </c>
      <c r="G91" s="154">
        <v>0.06</v>
      </c>
      <c r="H91" s="171" t="s">
        <v>171</v>
      </c>
      <c r="I91" s="172">
        <f>G91+6%</f>
        <v>0.12</v>
      </c>
      <c r="J91" s="172">
        <f>F91-6%</f>
        <v>0</v>
      </c>
      <c r="K91" s="293" t="s">
        <v>233</v>
      </c>
      <c r="L91" s="126">
        <v>0.06</v>
      </c>
      <c r="N91" s="220" t="s">
        <v>209</v>
      </c>
      <c r="O91" s="221"/>
      <c r="P91" s="221"/>
      <c r="Q91" s="221"/>
      <c r="R91" s="221"/>
      <c r="S91" s="221"/>
      <c r="T91" s="221"/>
      <c r="U91" s="221"/>
      <c r="V91" s="221"/>
      <c r="W91" s="221"/>
      <c r="X91" s="222"/>
    </row>
    <row r="92" spans="2:24" x14ac:dyDescent="0.2">
      <c r="B92" s="156" t="s">
        <v>172</v>
      </c>
      <c r="C92" s="270" t="s">
        <v>203</v>
      </c>
      <c r="D92" s="273" t="s">
        <v>203</v>
      </c>
      <c r="E92" s="274" t="s">
        <v>203</v>
      </c>
      <c r="F92" s="123">
        <v>0.3</v>
      </c>
      <c r="G92" s="154">
        <v>0.3</v>
      </c>
      <c r="H92" s="155" t="s">
        <v>173</v>
      </c>
      <c r="I92" s="125">
        <f>F92+5%</f>
        <v>0.35</v>
      </c>
      <c r="J92" s="125">
        <f>F92-5%</f>
        <v>0.25</v>
      </c>
      <c r="K92" s="263" t="s">
        <v>73</v>
      </c>
      <c r="L92" s="126">
        <v>0.05</v>
      </c>
      <c r="N92" s="220"/>
      <c r="O92" s="221"/>
      <c r="P92" s="221"/>
      <c r="Q92" s="221"/>
      <c r="R92" s="221"/>
      <c r="S92" s="221"/>
      <c r="T92" s="221"/>
      <c r="U92" s="221"/>
      <c r="V92" s="221"/>
      <c r="W92" s="221"/>
      <c r="X92" s="222"/>
    </row>
    <row r="93" spans="2:24" ht="25.5" x14ac:dyDescent="0.2">
      <c r="B93" s="153" t="s">
        <v>174</v>
      </c>
      <c r="C93" s="270" t="s">
        <v>203</v>
      </c>
      <c r="D93" s="273" t="s">
        <v>203</v>
      </c>
      <c r="E93" s="274" t="s">
        <v>203</v>
      </c>
      <c r="F93" s="123">
        <v>0.7</v>
      </c>
      <c r="G93" s="154">
        <v>0.7</v>
      </c>
      <c r="H93" s="155" t="s">
        <v>171</v>
      </c>
      <c r="I93" s="125">
        <f>F93+6%</f>
        <v>0.76</v>
      </c>
      <c r="J93" s="125">
        <f t="shared" ref="J93" si="27">F93-6%</f>
        <v>0.6399999999999999</v>
      </c>
      <c r="K93" s="263" t="s">
        <v>74</v>
      </c>
      <c r="L93" s="126">
        <v>0.06</v>
      </c>
      <c r="N93" s="220"/>
      <c r="O93" s="221"/>
      <c r="P93" s="221"/>
      <c r="Q93" s="221"/>
      <c r="R93" s="221"/>
      <c r="S93" s="221"/>
      <c r="T93" s="221"/>
      <c r="U93" s="221"/>
      <c r="V93" s="221"/>
      <c r="W93" s="221"/>
      <c r="X93" s="222"/>
    </row>
    <row r="94" spans="2:24" x14ac:dyDescent="0.2">
      <c r="B94" s="156" t="s">
        <v>70</v>
      </c>
      <c r="C94" s="270" t="s">
        <v>203</v>
      </c>
      <c r="D94" s="273" t="s">
        <v>203</v>
      </c>
      <c r="E94" s="274" t="s">
        <v>203</v>
      </c>
      <c r="F94" s="123">
        <v>0.11</v>
      </c>
      <c r="G94" s="154">
        <v>0.11</v>
      </c>
      <c r="H94" s="155" t="s">
        <v>173</v>
      </c>
      <c r="I94" s="125">
        <f>IF(F94+5%&gt;20%,20%,F94+5%)</f>
        <v>0.16</v>
      </c>
      <c r="J94" s="125">
        <f>IF(F94+5%&gt;20%,15%,F94-5%)</f>
        <v>0.06</v>
      </c>
      <c r="K94" s="263" t="s">
        <v>78</v>
      </c>
      <c r="L94" s="126">
        <v>0.05</v>
      </c>
      <c r="N94" s="220"/>
      <c r="O94" s="221"/>
      <c r="P94" s="221"/>
      <c r="Q94" s="221"/>
      <c r="R94" s="221"/>
      <c r="S94" s="221"/>
      <c r="T94" s="221"/>
      <c r="U94" s="221"/>
      <c r="V94" s="221"/>
      <c r="W94" s="221"/>
      <c r="X94" s="222"/>
    </row>
    <row r="95" spans="2:24" x14ac:dyDescent="0.2">
      <c r="B95" s="156" t="s">
        <v>175</v>
      </c>
      <c r="C95" s="271" t="s">
        <v>203</v>
      </c>
      <c r="D95" s="291" t="s">
        <v>203</v>
      </c>
      <c r="E95" s="292" t="s">
        <v>203</v>
      </c>
      <c r="F95" s="130">
        <f>SUM(F91:F94)</f>
        <v>1.1700000000000002</v>
      </c>
      <c r="G95" s="130">
        <f>SUM(G91:G94)</f>
        <v>1.1700000000000002</v>
      </c>
      <c r="H95" s="157" t="s">
        <v>203</v>
      </c>
      <c r="I95" s="158" t="s">
        <v>203</v>
      </c>
      <c r="J95" s="158" t="s">
        <v>203</v>
      </c>
      <c r="K95" s="268" t="s">
        <v>203</v>
      </c>
      <c r="N95" s="220"/>
      <c r="O95" s="221"/>
      <c r="P95" s="221"/>
      <c r="Q95" s="221"/>
      <c r="R95" s="221"/>
      <c r="S95" s="221"/>
      <c r="T95" s="221"/>
      <c r="U95" s="221"/>
      <c r="V95" s="221"/>
      <c r="W95" s="221"/>
      <c r="X95" s="222"/>
    </row>
    <row r="96" spans="2:24" ht="13.5" thickBot="1" x14ac:dyDescent="0.25">
      <c r="B96" s="159" t="s">
        <v>176</v>
      </c>
      <c r="C96" s="272" t="s">
        <v>203</v>
      </c>
      <c r="D96" s="276" t="s">
        <v>203</v>
      </c>
      <c r="E96" s="277" t="s">
        <v>203</v>
      </c>
      <c r="F96" s="163">
        <v>0.08</v>
      </c>
      <c r="G96" s="164">
        <v>0.08</v>
      </c>
      <c r="H96" s="290" t="s">
        <v>171</v>
      </c>
      <c r="I96" s="266">
        <f t="shared" ref="I96" si="28">F96+6%</f>
        <v>0.14000000000000001</v>
      </c>
      <c r="J96" s="266">
        <f t="shared" ref="J96" si="29">F96-6%</f>
        <v>2.0000000000000004E-2</v>
      </c>
      <c r="K96" s="267" t="s">
        <v>79</v>
      </c>
      <c r="L96" s="126">
        <v>0.06</v>
      </c>
      <c r="N96" s="223"/>
      <c r="O96" s="224"/>
      <c r="P96" s="224"/>
      <c r="Q96" s="224"/>
      <c r="R96" s="224"/>
      <c r="S96" s="224"/>
      <c r="T96" s="224"/>
      <c r="U96" s="224"/>
      <c r="V96" s="224"/>
      <c r="W96" s="224"/>
      <c r="X96" s="225"/>
    </row>
    <row r="97" spans="2:24" ht="28.5" hidden="1" x14ac:dyDescent="0.2">
      <c r="B97" s="49" t="s">
        <v>187</v>
      </c>
      <c r="C97" s="146">
        <v>2E-3</v>
      </c>
      <c r="D97" s="146">
        <v>2E-3</v>
      </c>
      <c r="E97" s="146">
        <v>2E-3</v>
      </c>
      <c r="F97" s="165">
        <v>1.5E-3</v>
      </c>
    </row>
    <row r="99" spans="2:24" ht="13.5" thickBot="1" x14ac:dyDescent="0.25"/>
    <row r="100" spans="2:24" ht="13.5" thickBot="1" x14ac:dyDescent="0.25">
      <c r="B100" s="119" t="s">
        <v>204</v>
      </c>
      <c r="C100" s="226" t="s">
        <v>230</v>
      </c>
      <c r="D100" s="227"/>
      <c r="E100" s="228"/>
      <c r="F100" s="82" t="s">
        <v>205</v>
      </c>
    </row>
    <row r="101" spans="2:24" ht="26.25" thickBot="1" x14ac:dyDescent="0.25">
      <c r="B101" s="148" t="s">
        <v>161</v>
      </c>
      <c r="C101" s="149" t="s">
        <v>220</v>
      </c>
      <c r="D101" s="150" t="s">
        <v>221</v>
      </c>
      <c r="E101" s="151" t="s">
        <v>222</v>
      </c>
      <c r="F101" s="149" t="s">
        <v>165</v>
      </c>
      <c r="G101" s="152" t="s">
        <v>228</v>
      </c>
      <c r="H101" s="289" t="s">
        <v>166</v>
      </c>
      <c r="I101" s="150" t="s">
        <v>167</v>
      </c>
      <c r="J101" s="166" t="s">
        <v>203</v>
      </c>
      <c r="K101" s="264" t="s">
        <v>168</v>
      </c>
      <c r="N101" s="229" t="s">
        <v>169</v>
      </c>
      <c r="O101" s="230"/>
      <c r="P101" s="230"/>
      <c r="Q101" s="230"/>
      <c r="R101" s="230"/>
      <c r="S101" s="230"/>
      <c r="T101" s="230"/>
      <c r="U101" s="230"/>
      <c r="V101" s="230"/>
      <c r="W101" s="230"/>
      <c r="X101" s="231"/>
    </row>
    <row r="102" spans="2:24" ht="25.5" x14ac:dyDescent="0.2">
      <c r="B102" s="153" t="s">
        <v>170</v>
      </c>
      <c r="C102" s="179" t="s">
        <v>231</v>
      </c>
      <c r="D102" s="179" t="s">
        <v>231</v>
      </c>
      <c r="E102" s="179" t="s">
        <v>231</v>
      </c>
      <c r="F102" s="123">
        <v>0.19</v>
      </c>
      <c r="G102" s="154">
        <v>0.19</v>
      </c>
      <c r="H102" s="155" t="s">
        <v>171</v>
      </c>
      <c r="I102" s="125">
        <f>F102+6%</f>
        <v>0.25</v>
      </c>
      <c r="J102" s="125">
        <f>F102-6%</f>
        <v>0.13</v>
      </c>
      <c r="K102" s="262" t="s">
        <v>233</v>
      </c>
      <c r="L102" s="126">
        <v>0.06</v>
      </c>
      <c r="N102" s="220" t="s">
        <v>208</v>
      </c>
      <c r="O102" s="235"/>
      <c r="P102" s="235"/>
      <c r="Q102" s="235"/>
      <c r="R102" s="235"/>
      <c r="S102" s="235"/>
      <c r="T102" s="235"/>
      <c r="U102" s="235"/>
      <c r="V102" s="235"/>
      <c r="W102" s="235"/>
      <c r="X102" s="236"/>
    </row>
    <row r="103" spans="2:24" x14ac:dyDescent="0.2">
      <c r="B103" s="156" t="s">
        <v>172</v>
      </c>
      <c r="C103" s="270" t="s">
        <v>203</v>
      </c>
      <c r="D103" s="273" t="s">
        <v>203</v>
      </c>
      <c r="E103" s="274" t="s">
        <v>203</v>
      </c>
      <c r="F103" s="123">
        <v>0.3</v>
      </c>
      <c r="G103" s="154">
        <v>0.3</v>
      </c>
      <c r="H103" s="155" t="s">
        <v>173</v>
      </c>
      <c r="I103" s="125">
        <f>F103+5%</f>
        <v>0.35</v>
      </c>
      <c r="J103" s="125">
        <f>F103-5%</f>
        <v>0.25</v>
      </c>
      <c r="K103" s="263" t="s">
        <v>73</v>
      </c>
      <c r="L103" s="126">
        <v>0.05</v>
      </c>
      <c r="N103" s="234"/>
      <c r="O103" s="235"/>
      <c r="P103" s="235"/>
      <c r="Q103" s="235"/>
      <c r="R103" s="235"/>
      <c r="S103" s="235"/>
      <c r="T103" s="235"/>
      <c r="U103" s="235"/>
      <c r="V103" s="235"/>
      <c r="W103" s="235"/>
      <c r="X103" s="236"/>
    </row>
    <row r="104" spans="2:24" ht="25.5" x14ac:dyDescent="0.2">
      <c r="B104" s="153" t="s">
        <v>174</v>
      </c>
      <c r="C104" s="270" t="s">
        <v>203</v>
      </c>
      <c r="D104" s="273" t="s">
        <v>203</v>
      </c>
      <c r="E104" s="274" t="s">
        <v>203</v>
      </c>
      <c r="F104" s="123">
        <v>0.5</v>
      </c>
      <c r="G104" s="154">
        <v>0.5</v>
      </c>
      <c r="H104" s="155" t="s">
        <v>171</v>
      </c>
      <c r="I104" s="125">
        <f t="shared" ref="I104" si="30">F104+6%</f>
        <v>0.56000000000000005</v>
      </c>
      <c r="J104" s="125">
        <f t="shared" ref="J104" si="31">F104-6%</f>
        <v>0.44</v>
      </c>
      <c r="K104" s="263" t="s">
        <v>74</v>
      </c>
      <c r="L104" s="126">
        <v>0.06</v>
      </c>
      <c r="N104" s="234"/>
      <c r="O104" s="235"/>
      <c r="P104" s="235"/>
      <c r="Q104" s="235"/>
      <c r="R104" s="235"/>
      <c r="S104" s="235"/>
      <c r="T104" s="235"/>
      <c r="U104" s="235"/>
      <c r="V104" s="235"/>
      <c r="W104" s="235"/>
      <c r="X104" s="236"/>
    </row>
    <row r="105" spans="2:24" x14ac:dyDescent="0.2">
      <c r="B105" s="156" t="s">
        <v>70</v>
      </c>
      <c r="C105" s="270" t="s">
        <v>203</v>
      </c>
      <c r="D105" s="273" t="s">
        <v>203</v>
      </c>
      <c r="E105" s="274" t="s">
        <v>203</v>
      </c>
      <c r="F105" s="123">
        <v>0.15</v>
      </c>
      <c r="G105" s="154">
        <v>0.15</v>
      </c>
      <c r="H105" s="155" t="s">
        <v>173</v>
      </c>
      <c r="I105" s="125">
        <f>G105+5%</f>
        <v>0.2</v>
      </c>
      <c r="J105" s="125">
        <f>G105-5%</f>
        <v>9.9999999999999992E-2</v>
      </c>
      <c r="K105" s="263" t="s">
        <v>78</v>
      </c>
      <c r="L105" s="126">
        <v>0.05</v>
      </c>
      <c r="N105" s="234"/>
      <c r="O105" s="235"/>
      <c r="P105" s="235"/>
      <c r="Q105" s="235"/>
      <c r="R105" s="235"/>
      <c r="S105" s="235"/>
      <c r="T105" s="235"/>
      <c r="U105" s="235"/>
      <c r="V105" s="235"/>
      <c r="W105" s="235"/>
      <c r="X105" s="236"/>
    </row>
    <row r="106" spans="2:24" x14ac:dyDescent="0.2">
      <c r="B106" s="156" t="s">
        <v>175</v>
      </c>
      <c r="C106" s="271" t="s">
        <v>203</v>
      </c>
      <c r="D106" s="291" t="s">
        <v>203</v>
      </c>
      <c r="E106" s="292" t="s">
        <v>203</v>
      </c>
      <c r="F106" s="130">
        <f>SUM(F102:F105)</f>
        <v>1.1399999999999999</v>
      </c>
      <c r="G106" s="130">
        <f>SUM(G102:G105)</f>
        <v>1.1399999999999999</v>
      </c>
      <c r="H106" s="157" t="s">
        <v>203</v>
      </c>
      <c r="I106" s="158" t="s">
        <v>203</v>
      </c>
      <c r="J106" s="158" t="s">
        <v>203</v>
      </c>
      <c r="K106" s="268" t="s">
        <v>203</v>
      </c>
      <c r="N106" s="234"/>
      <c r="O106" s="235"/>
      <c r="P106" s="235"/>
      <c r="Q106" s="235"/>
      <c r="R106" s="235"/>
      <c r="S106" s="235"/>
      <c r="T106" s="235"/>
      <c r="U106" s="235"/>
      <c r="V106" s="235"/>
      <c r="W106" s="235"/>
      <c r="X106" s="236"/>
    </row>
    <row r="107" spans="2:24" ht="36.75" customHeight="1" thickBot="1" x14ac:dyDescent="0.25">
      <c r="B107" s="159" t="s">
        <v>176</v>
      </c>
      <c r="C107" s="272" t="s">
        <v>203</v>
      </c>
      <c r="D107" s="276" t="s">
        <v>203</v>
      </c>
      <c r="E107" s="277" t="s">
        <v>203</v>
      </c>
      <c r="F107" s="163">
        <v>0.25</v>
      </c>
      <c r="G107" s="164">
        <v>0.25</v>
      </c>
      <c r="H107" s="290" t="s">
        <v>171</v>
      </c>
      <c r="I107" s="266">
        <f t="shared" ref="I107" si="32">F107+6%</f>
        <v>0.31</v>
      </c>
      <c r="J107" s="266">
        <f t="shared" ref="J107" si="33">F107-6%</f>
        <v>0.19</v>
      </c>
      <c r="K107" s="267" t="s">
        <v>79</v>
      </c>
      <c r="L107" s="126">
        <v>0.06</v>
      </c>
      <c r="N107" s="237"/>
      <c r="O107" s="238"/>
      <c r="P107" s="238"/>
      <c r="Q107" s="238"/>
      <c r="R107" s="238"/>
      <c r="S107" s="238"/>
      <c r="T107" s="238"/>
      <c r="U107" s="238"/>
      <c r="V107" s="238"/>
      <c r="W107" s="238"/>
      <c r="X107" s="239"/>
    </row>
    <row r="108" spans="2:24" ht="28.5" hidden="1" x14ac:dyDescent="0.2">
      <c r="B108" s="49" t="s">
        <v>187</v>
      </c>
      <c r="C108" s="146">
        <v>2.3999999999999998E-3</v>
      </c>
      <c r="D108" s="146">
        <v>2.3999999999999998E-3</v>
      </c>
      <c r="E108" s="146">
        <v>2E-3</v>
      </c>
      <c r="F108" s="165">
        <v>1.5E-3</v>
      </c>
    </row>
    <row r="110" spans="2:24" ht="13.5" thickBot="1" x14ac:dyDescent="0.25"/>
    <row r="111" spans="2:24" ht="13.5" thickBot="1" x14ac:dyDescent="0.25">
      <c r="B111" s="119" t="s">
        <v>180</v>
      </c>
      <c r="C111" s="226" t="s">
        <v>230</v>
      </c>
      <c r="D111" s="227"/>
      <c r="E111" s="228"/>
    </row>
    <row r="112" spans="2:24" ht="26.25" customHeight="1" thickBot="1" x14ac:dyDescent="0.25">
      <c r="B112" s="148" t="s">
        <v>161</v>
      </c>
      <c r="C112" s="149" t="s">
        <v>180</v>
      </c>
      <c r="D112" s="166" t="s">
        <v>203</v>
      </c>
      <c r="E112" s="282" t="s">
        <v>235</v>
      </c>
      <c r="F112" s="149" t="s">
        <v>165</v>
      </c>
      <c r="G112" s="149" t="s">
        <v>228</v>
      </c>
      <c r="H112" s="174" t="s">
        <v>166</v>
      </c>
      <c r="I112" s="294" t="s">
        <v>167</v>
      </c>
      <c r="J112" s="295" t="s">
        <v>236</v>
      </c>
      <c r="K112" s="264" t="s">
        <v>168</v>
      </c>
      <c r="N112" s="229" t="s">
        <v>169</v>
      </c>
      <c r="O112" s="230"/>
      <c r="P112" s="230"/>
      <c r="Q112" s="230"/>
      <c r="R112" s="230"/>
      <c r="S112" s="230"/>
      <c r="T112" s="230"/>
      <c r="U112" s="230"/>
      <c r="V112" s="230"/>
      <c r="W112" s="230"/>
      <c r="X112" s="231"/>
    </row>
    <row r="113" spans="2:24" ht="25.5" customHeight="1" x14ac:dyDescent="0.2">
      <c r="B113" s="153" t="s">
        <v>170</v>
      </c>
      <c r="C113" s="120">
        <v>0.80530000000000002</v>
      </c>
      <c r="D113" s="284" t="s">
        <v>203</v>
      </c>
      <c r="E113" s="283" t="s">
        <v>203</v>
      </c>
      <c r="F113" s="123">
        <v>0.81</v>
      </c>
      <c r="G113" s="123">
        <v>0.95</v>
      </c>
      <c r="H113" s="124" t="s">
        <v>171</v>
      </c>
      <c r="I113" s="125">
        <f>G113+6%</f>
        <v>1.01</v>
      </c>
      <c r="J113" s="125">
        <f>G113-6%</f>
        <v>0.8899999999999999</v>
      </c>
      <c r="K113" s="262" t="s">
        <v>130</v>
      </c>
      <c r="L113" s="126">
        <v>0.06</v>
      </c>
      <c r="N113" s="217" t="s">
        <v>129</v>
      </c>
      <c r="O113" s="218"/>
      <c r="P113" s="218"/>
      <c r="Q113" s="218"/>
      <c r="R113" s="218"/>
      <c r="S113" s="218"/>
      <c r="T113" s="218"/>
      <c r="U113" s="218"/>
      <c r="V113" s="218"/>
      <c r="W113" s="218"/>
      <c r="X113" s="219"/>
    </row>
    <row r="114" spans="2:24" ht="14.25" customHeight="1" x14ac:dyDescent="0.2">
      <c r="B114" s="156" t="s">
        <v>172</v>
      </c>
      <c r="C114" s="120">
        <v>0.20880000000000001</v>
      </c>
      <c r="D114" s="284" t="s">
        <v>203</v>
      </c>
      <c r="E114" s="283" t="s">
        <v>203</v>
      </c>
      <c r="F114" s="123">
        <v>0.2</v>
      </c>
      <c r="G114" s="123">
        <v>0.3</v>
      </c>
      <c r="H114" s="124" t="s">
        <v>173</v>
      </c>
      <c r="I114" s="125">
        <f>F114+5%</f>
        <v>0.25</v>
      </c>
      <c r="J114" s="125">
        <f>F114-5%</f>
        <v>0.15000000000000002</v>
      </c>
      <c r="K114" s="263" t="s">
        <v>73</v>
      </c>
      <c r="L114" s="126">
        <v>0.05</v>
      </c>
      <c r="N114" s="220"/>
      <c r="O114" s="221"/>
      <c r="P114" s="221"/>
      <c r="Q114" s="221"/>
      <c r="R114" s="221"/>
      <c r="S114" s="221"/>
      <c r="T114" s="221"/>
      <c r="U114" s="221"/>
      <c r="V114" s="221"/>
      <c r="W114" s="221"/>
      <c r="X114" s="222"/>
    </row>
    <row r="115" spans="2:24" ht="25.5" x14ac:dyDescent="0.2">
      <c r="B115" s="153" t="s">
        <v>174</v>
      </c>
      <c r="C115" s="120">
        <v>0.14729999999999999</v>
      </c>
      <c r="D115" s="284" t="s">
        <v>203</v>
      </c>
      <c r="E115" s="283" t="s">
        <v>203</v>
      </c>
      <c r="F115" s="123">
        <v>0.15</v>
      </c>
      <c r="G115" s="123">
        <v>0.06</v>
      </c>
      <c r="H115" s="124" t="s">
        <v>171</v>
      </c>
      <c r="I115" s="125">
        <f>G115+6%</f>
        <v>0.12</v>
      </c>
      <c r="J115" s="125">
        <f>G115-6%</f>
        <v>0</v>
      </c>
      <c r="K115" s="263" t="s">
        <v>74</v>
      </c>
      <c r="L115" s="126">
        <v>0.06</v>
      </c>
      <c r="N115" s="220"/>
      <c r="O115" s="221"/>
      <c r="P115" s="221"/>
      <c r="Q115" s="221"/>
      <c r="R115" s="221"/>
      <c r="S115" s="221"/>
      <c r="T115" s="221"/>
      <c r="U115" s="221"/>
      <c r="V115" s="221"/>
      <c r="W115" s="221"/>
      <c r="X115" s="222"/>
    </row>
    <row r="116" spans="2:24" ht="25.5" x14ac:dyDescent="0.2">
      <c r="B116" s="153" t="s">
        <v>67</v>
      </c>
      <c r="C116" s="120">
        <v>0</v>
      </c>
      <c r="D116" s="284" t="s">
        <v>203</v>
      </c>
      <c r="E116" s="283" t="s">
        <v>203</v>
      </c>
      <c r="F116" s="123">
        <v>0.05</v>
      </c>
      <c r="G116" s="123">
        <v>0.05</v>
      </c>
      <c r="H116" s="124" t="s">
        <v>173</v>
      </c>
      <c r="I116" s="125">
        <f t="shared" ref="I116:I117" si="34">F116+5%</f>
        <v>0.1</v>
      </c>
      <c r="J116" s="125">
        <f>G116-5%</f>
        <v>0</v>
      </c>
      <c r="K116" s="262" t="s">
        <v>76</v>
      </c>
      <c r="L116" s="126"/>
      <c r="N116" s="220"/>
      <c r="O116" s="221"/>
      <c r="P116" s="221"/>
      <c r="Q116" s="221"/>
      <c r="R116" s="221"/>
      <c r="S116" s="221"/>
      <c r="T116" s="221"/>
      <c r="U116" s="221"/>
      <c r="V116" s="221"/>
      <c r="W116" s="221"/>
      <c r="X116" s="222"/>
    </row>
    <row r="117" spans="2:24" ht="14.25" customHeight="1" x14ac:dyDescent="0.2">
      <c r="B117" s="153" t="s">
        <v>68</v>
      </c>
      <c r="C117" s="120">
        <v>0</v>
      </c>
      <c r="D117" s="284" t="s">
        <v>203</v>
      </c>
      <c r="E117" s="283" t="s">
        <v>203</v>
      </c>
      <c r="F117" s="123">
        <v>0.05</v>
      </c>
      <c r="G117" s="123">
        <v>0.05</v>
      </c>
      <c r="H117" s="124" t="s">
        <v>173</v>
      </c>
      <c r="I117" s="125">
        <f t="shared" si="34"/>
        <v>0.1</v>
      </c>
      <c r="J117" s="125">
        <f t="shared" ref="J117" si="35">F117-5%</f>
        <v>0</v>
      </c>
      <c r="K117" s="263" t="s">
        <v>77</v>
      </c>
      <c r="L117" s="126"/>
      <c r="N117" s="220"/>
      <c r="O117" s="221"/>
      <c r="P117" s="221"/>
      <c r="Q117" s="221"/>
      <c r="R117" s="221"/>
      <c r="S117" s="221"/>
      <c r="T117" s="221"/>
      <c r="U117" s="221"/>
      <c r="V117" s="221"/>
      <c r="W117" s="221"/>
      <c r="X117" s="222"/>
    </row>
    <row r="118" spans="2:24" ht="14.25" customHeight="1" x14ac:dyDescent="0.2">
      <c r="B118" s="156" t="s">
        <v>69</v>
      </c>
      <c r="C118" s="120">
        <v>0</v>
      </c>
      <c r="D118" s="284" t="s">
        <v>203</v>
      </c>
      <c r="E118" s="283" t="s">
        <v>203</v>
      </c>
      <c r="F118" s="123">
        <v>0.05</v>
      </c>
      <c r="G118" s="123">
        <v>0.05</v>
      </c>
      <c r="H118" s="124" t="s">
        <v>173</v>
      </c>
      <c r="I118" s="125">
        <f>F118+5%</f>
        <v>0.1</v>
      </c>
      <c r="J118" s="125">
        <f>F118-5%</f>
        <v>0</v>
      </c>
      <c r="K118" s="263" t="s">
        <v>78</v>
      </c>
      <c r="L118" s="126"/>
      <c r="N118" s="220"/>
      <c r="O118" s="221"/>
      <c r="P118" s="221"/>
      <c r="Q118" s="221"/>
      <c r="R118" s="221"/>
      <c r="S118" s="221"/>
      <c r="T118" s="221"/>
      <c r="U118" s="221"/>
      <c r="V118" s="221"/>
      <c r="W118" s="221"/>
      <c r="X118" s="222"/>
    </row>
    <row r="119" spans="2:24" ht="14.25" customHeight="1" x14ac:dyDescent="0.2">
      <c r="B119" s="156" t="s">
        <v>107</v>
      </c>
      <c r="C119" s="120">
        <v>0</v>
      </c>
      <c r="D119" s="284" t="s">
        <v>203</v>
      </c>
      <c r="E119" s="283" t="s">
        <v>203</v>
      </c>
      <c r="F119" s="123">
        <v>0.05</v>
      </c>
      <c r="G119" s="123">
        <v>0.05</v>
      </c>
      <c r="H119" s="124" t="s">
        <v>173</v>
      </c>
      <c r="I119" s="125">
        <f>F119+5%</f>
        <v>0.1</v>
      </c>
      <c r="J119" s="125">
        <f>F119-5%</f>
        <v>0</v>
      </c>
      <c r="K119" s="263" t="s">
        <v>78</v>
      </c>
      <c r="L119" s="126">
        <v>0.05</v>
      </c>
      <c r="N119" s="220"/>
      <c r="O119" s="221"/>
      <c r="P119" s="221"/>
      <c r="Q119" s="221"/>
      <c r="R119" s="221"/>
      <c r="S119" s="221"/>
      <c r="T119" s="221"/>
      <c r="U119" s="221"/>
      <c r="V119" s="221"/>
      <c r="W119" s="221"/>
      <c r="X119" s="222"/>
    </row>
    <row r="120" spans="2:24" ht="14.25" customHeight="1" x14ac:dyDescent="0.2">
      <c r="B120" s="156" t="s">
        <v>70</v>
      </c>
      <c r="C120" s="120">
        <v>5.3499999999999999E-2</v>
      </c>
      <c r="D120" s="284" t="s">
        <v>203</v>
      </c>
      <c r="E120" s="283" t="s">
        <v>203</v>
      </c>
      <c r="F120" s="123">
        <v>0.05</v>
      </c>
      <c r="G120" s="123">
        <v>0.12</v>
      </c>
      <c r="H120" s="124" t="s">
        <v>173</v>
      </c>
      <c r="I120" s="125">
        <f>G120+5%</f>
        <v>0.16999999999999998</v>
      </c>
      <c r="J120" s="125">
        <f>G120-5%</f>
        <v>6.9999999999999993E-2</v>
      </c>
      <c r="K120" s="263" t="s">
        <v>78</v>
      </c>
      <c r="L120" s="126"/>
      <c r="N120" s="220"/>
      <c r="O120" s="221"/>
      <c r="P120" s="221"/>
      <c r="Q120" s="221"/>
      <c r="R120" s="221"/>
      <c r="S120" s="221"/>
      <c r="T120" s="221"/>
      <c r="U120" s="221"/>
      <c r="V120" s="221"/>
      <c r="W120" s="221"/>
      <c r="X120" s="222"/>
    </row>
    <row r="121" spans="2:24" ht="14.25" customHeight="1" x14ac:dyDescent="0.2">
      <c r="B121" s="156" t="s">
        <v>71</v>
      </c>
      <c r="C121" s="120">
        <v>0</v>
      </c>
      <c r="D121" s="284" t="s">
        <v>203</v>
      </c>
      <c r="E121" s="283" t="s">
        <v>203</v>
      </c>
      <c r="F121" s="123">
        <v>0.05</v>
      </c>
      <c r="G121" s="123">
        <v>0.05</v>
      </c>
      <c r="H121" s="124" t="s">
        <v>173</v>
      </c>
      <c r="I121" s="125">
        <f t="shared" ref="I121" si="36">F121+5%</f>
        <v>0.1</v>
      </c>
      <c r="J121" s="125">
        <f t="shared" ref="J121" si="37">F121-5%</f>
        <v>0</v>
      </c>
      <c r="K121" s="268" t="s">
        <v>203</v>
      </c>
      <c r="N121" s="220"/>
      <c r="O121" s="221"/>
      <c r="P121" s="221"/>
      <c r="Q121" s="221"/>
      <c r="R121" s="221"/>
      <c r="S121" s="221"/>
      <c r="T121" s="221"/>
      <c r="U121" s="221"/>
      <c r="V121" s="221"/>
      <c r="W121" s="221"/>
      <c r="X121" s="222"/>
    </row>
    <row r="122" spans="2:24" ht="14.25" customHeight="1" x14ac:dyDescent="0.2">
      <c r="B122" s="156" t="s">
        <v>175</v>
      </c>
      <c r="C122" s="127">
        <f>SUM(C113:C121)</f>
        <v>1.2149000000000001</v>
      </c>
      <c r="D122" s="285" t="s">
        <v>203</v>
      </c>
      <c r="E122" s="286" t="s">
        <v>203</v>
      </c>
      <c r="F122" s="130">
        <v>1.8000000000000003</v>
      </c>
      <c r="G122" s="130">
        <f>SUM(G113:G121)</f>
        <v>1.6800000000000004</v>
      </c>
      <c r="H122" s="158" t="s">
        <v>203</v>
      </c>
      <c r="I122" s="158" t="s">
        <v>203</v>
      </c>
      <c r="J122" s="158" t="s">
        <v>203</v>
      </c>
      <c r="K122" s="268" t="s">
        <v>203</v>
      </c>
      <c r="L122" s="126">
        <v>0.06</v>
      </c>
      <c r="N122" s="220"/>
      <c r="O122" s="221"/>
      <c r="P122" s="221"/>
      <c r="Q122" s="221"/>
      <c r="R122" s="221"/>
      <c r="S122" s="221"/>
      <c r="T122" s="221"/>
      <c r="U122" s="221"/>
      <c r="V122" s="221"/>
      <c r="W122" s="221"/>
      <c r="X122" s="222"/>
    </row>
    <row r="123" spans="2:24" ht="15" customHeight="1" thickBot="1" x14ac:dyDescent="0.25">
      <c r="B123" s="159" t="s">
        <v>176</v>
      </c>
      <c r="C123" s="160">
        <v>0.29449999999999998</v>
      </c>
      <c r="D123" s="287" t="s">
        <v>203</v>
      </c>
      <c r="E123" s="288" t="s">
        <v>203</v>
      </c>
      <c r="F123" s="163">
        <v>0.3</v>
      </c>
      <c r="G123" s="163">
        <v>0.3</v>
      </c>
      <c r="H123" s="265" t="s">
        <v>171</v>
      </c>
      <c r="I123" s="266">
        <f t="shared" ref="I123" si="38">F123+6%</f>
        <v>0.36</v>
      </c>
      <c r="J123" s="266">
        <f t="shared" ref="J123" si="39">F123-6%</f>
        <v>0.24</v>
      </c>
      <c r="K123" s="267" t="s">
        <v>79</v>
      </c>
      <c r="N123" s="223"/>
      <c r="O123" s="224"/>
      <c r="P123" s="224"/>
      <c r="Q123" s="224"/>
      <c r="R123" s="224"/>
      <c r="S123" s="224"/>
      <c r="T123" s="224"/>
      <c r="U123" s="224"/>
      <c r="V123" s="224"/>
      <c r="W123" s="224"/>
      <c r="X123" s="225"/>
    </row>
    <row r="124" spans="2:24" ht="29.25" hidden="1" thickBot="1" x14ac:dyDescent="0.25">
      <c r="B124" s="49" t="s">
        <v>187</v>
      </c>
      <c r="C124" s="146">
        <v>2E-3</v>
      </c>
    </row>
    <row r="126" spans="2:24" ht="13.5" thickBot="1" x14ac:dyDescent="0.25"/>
    <row r="127" spans="2:24" ht="13.5" thickBot="1" x14ac:dyDescent="0.25">
      <c r="B127" s="119" t="s">
        <v>181</v>
      </c>
      <c r="C127" s="226" t="s">
        <v>230</v>
      </c>
      <c r="D127" s="227"/>
      <c r="E127" s="228"/>
    </row>
    <row r="128" spans="2:24" ht="26.25" thickBot="1" x14ac:dyDescent="0.25">
      <c r="B128" s="148" t="s">
        <v>161</v>
      </c>
      <c r="C128" s="149" t="s">
        <v>181</v>
      </c>
      <c r="D128" s="166" t="s">
        <v>203</v>
      </c>
      <c r="E128" s="282" t="s">
        <v>235</v>
      </c>
      <c r="F128" s="149" t="s">
        <v>165</v>
      </c>
      <c r="G128" s="149" t="s">
        <v>228</v>
      </c>
      <c r="H128" s="174" t="s">
        <v>166</v>
      </c>
      <c r="I128" s="150" t="s">
        <v>167</v>
      </c>
      <c r="J128" s="166" t="s">
        <v>236</v>
      </c>
      <c r="K128" s="264" t="s">
        <v>168</v>
      </c>
      <c r="N128" s="229" t="s">
        <v>169</v>
      </c>
      <c r="O128" s="230"/>
      <c r="P128" s="230"/>
      <c r="Q128" s="230"/>
      <c r="R128" s="230"/>
      <c r="S128" s="230"/>
      <c r="T128" s="230"/>
      <c r="U128" s="230"/>
      <c r="V128" s="230"/>
      <c r="W128" s="230"/>
      <c r="X128" s="231"/>
    </row>
    <row r="129" spans="2:24" ht="25.5" x14ac:dyDescent="0.2">
      <c r="B129" s="153" t="s">
        <v>170</v>
      </c>
      <c r="C129" s="120">
        <v>0.8296</v>
      </c>
      <c r="D129" s="284" t="s">
        <v>203</v>
      </c>
      <c r="E129" s="283" t="s">
        <v>203</v>
      </c>
      <c r="F129" s="123">
        <v>0.8</v>
      </c>
      <c r="G129" s="123">
        <v>0.94</v>
      </c>
      <c r="H129" s="124" t="s">
        <v>171</v>
      </c>
      <c r="I129" s="125">
        <f>G129+6%</f>
        <v>1</v>
      </c>
      <c r="J129" s="125">
        <f>G129-6%</f>
        <v>0.87999999999999989</v>
      </c>
      <c r="K129" s="262" t="s">
        <v>178</v>
      </c>
      <c r="L129" s="126">
        <v>0.06</v>
      </c>
      <c r="N129" s="217" t="s">
        <v>53</v>
      </c>
      <c r="O129" s="218"/>
      <c r="P129" s="218"/>
      <c r="Q129" s="218"/>
      <c r="R129" s="218"/>
      <c r="S129" s="218"/>
      <c r="T129" s="218"/>
      <c r="U129" s="218"/>
      <c r="V129" s="218"/>
      <c r="W129" s="218"/>
      <c r="X129" s="219"/>
    </row>
    <row r="130" spans="2:24" x14ac:dyDescent="0.2">
      <c r="B130" s="156" t="s">
        <v>172</v>
      </c>
      <c r="C130" s="120">
        <v>0.25159999999999999</v>
      </c>
      <c r="D130" s="284" t="s">
        <v>203</v>
      </c>
      <c r="E130" s="283" t="s">
        <v>203</v>
      </c>
      <c r="F130" s="123">
        <v>0.25</v>
      </c>
      <c r="G130" s="123">
        <v>0.25</v>
      </c>
      <c r="H130" s="124" t="s">
        <v>173</v>
      </c>
      <c r="I130" s="125">
        <f>F130+5%</f>
        <v>0.3</v>
      </c>
      <c r="J130" s="125">
        <f>F130-5%</f>
        <v>0.2</v>
      </c>
      <c r="K130" s="263" t="s">
        <v>73</v>
      </c>
      <c r="L130" s="126">
        <v>0.05</v>
      </c>
      <c r="N130" s="220"/>
      <c r="O130" s="221"/>
      <c r="P130" s="221"/>
      <c r="Q130" s="221"/>
      <c r="R130" s="221"/>
      <c r="S130" s="221"/>
      <c r="T130" s="221"/>
      <c r="U130" s="221"/>
      <c r="V130" s="221"/>
      <c r="W130" s="221"/>
      <c r="X130" s="222"/>
    </row>
    <row r="131" spans="2:24" ht="25.5" x14ac:dyDescent="0.2">
      <c r="B131" s="153" t="s">
        <v>174</v>
      </c>
      <c r="C131" s="120">
        <v>0.1404</v>
      </c>
      <c r="D131" s="284" t="s">
        <v>203</v>
      </c>
      <c r="E131" s="283" t="s">
        <v>203</v>
      </c>
      <c r="F131" s="123">
        <v>0.14000000000000001</v>
      </c>
      <c r="G131" s="123">
        <v>0.14000000000000001</v>
      </c>
      <c r="H131" s="124" t="s">
        <v>171</v>
      </c>
      <c r="I131" s="125">
        <f t="shared" ref="I131" si="40">F131+6%</f>
        <v>0.2</v>
      </c>
      <c r="J131" s="125">
        <f t="shared" ref="J131" si="41">F131-6%</f>
        <v>8.0000000000000016E-2</v>
      </c>
      <c r="K131" s="263" t="s">
        <v>74</v>
      </c>
      <c r="L131" s="126">
        <v>0.06</v>
      </c>
      <c r="N131" s="220"/>
      <c r="O131" s="221"/>
      <c r="P131" s="221"/>
      <c r="Q131" s="221"/>
      <c r="R131" s="221"/>
      <c r="S131" s="221"/>
      <c r="T131" s="221"/>
      <c r="U131" s="221"/>
      <c r="V131" s="221"/>
      <c r="W131" s="221"/>
      <c r="X131" s="222"/>
    </row>
    <row r="132" spans="2:24" x14ac:dyDescent="0.2">
      <c r="B132" s="156" t="s">
        <v>70</v>
      </c>
      <c r="C132" s="120">
        <v>0.1497</v>
      </c>
      <c r="D132" s="284" t="s">
        <v>203</v>
      </c>
      <c r="E132" s="283" t="s">
        <v>203</v>
      </c>
      <c r="F132" s="123">
        <v>0.15</v>
      </c>
      <c r="G132" s="123">
        <v>0.15</v>
      </c>
      <c r="H132" s="124" t="s">
        <v>173</v>
      </c>
      <c r="I132" s="142">
        <f>F132+5%</f>
        <v>0.2</v>
      </c>
      <c r="J132" s="142">
        <f>F132-5%</f>
        <v>9.9999999999999992E-2</v>
      </c>
      <c r="K132" s="263" t="s">
        <v>78</v>
      </c>
      <c r="L132" s="126">
        <v>0.05</v>
      </c>
      <c r="N132" s="220"/>
      <c r="O132" s="221"/>
      <c r="P132" s="221"/>
      <c r="Q132" s="221"/>
      <c r="R132" s="221"/>
      <c r="S132" s="221"/>
      <c r="T132" s="221"/>
      <c r="U132" s="221"/>
      <c r="V132" s="221"/>
      <c r="W132" s="221"/>
      <c r="X132" s="222"/>
    </row>
    <row r="133" spans="2:24" x14ac:dyDescent="0.2">
      <c r="B133" s="156" t="s">
        <v>175</v>
      </c>
      <c r="C133" s="127">
        <f>SUM(C129:C132)</f>
        <v>1.3713</v>
      </c>
      <c r="D133" s="285" t="s">
        <v>203</v>
      </c>
      <c r="E133" s="286" t="s">
        <v>203</v>
      </c>
      <c r="F133" s="130">
        <v>1</v>
      </c>
      <c r="G133" s="130">
        <f>SUM(G129:G132)</f>
        <v>1.48</v>
      </c>
      <c r="H133" s="158" t="s">
        <v>203</v>
      </c>
      <c r="I133" s="158" t="s">
        <v>203</v>
      </c>
      <c r="J133" s="158" t="s">
        <v>203</v>
      </c>
      <c r="K133" s="268" t="s">
        <v>203</v>
      </c>
      <c r="N133" s="220"/>
      <c r="O133" s="221"/>
      <c r="P133" s="221"/>
      <c r="Q133" s="221"/>
      <c r="R133" s="221"/>
      <c r="S133" s="221"/>
      <c r="T133" s="221"/>
      <c r="U133" s="221"/>
      <c r="V133" s="221"/>
      <c r="W133" s="221"/>
      <c r="X133" s="222"/>
    </row>
    <row r="134" spans="2:24" ht="13.5" thickBot="1" x14ac:dyDescent="0.25">
      <c r="B134" s="159" t="s">
        <v>176</v>
      </c>
      <c r="C134" s="160">
        <v>0.2354</v>
      </c>
      <c r="D134" s="287" t="s">
        <v>203</v>
      </c>
      <c r="E134" s="288" t="s">
        <v>203</v>
      </c>
      <c r="F134" s="163">
        <v>0.24</v>
      </c>
      <c r="G134" s="163">
        <v>0.24</v>
      </c>
      <c r="H134" s="265" t="s">
        <v>171</v>
      </c>
      <c r="I134" s="266">
        <f t="shared" ref="I134" si="42">F134+6%</f>
        <v>0.3</v>
      </c>
      <c r="J134" s="266">
        <f t="shared" ref="J134" si="43">F134-6%</f>
        <v>0.18</v>
      </c>
      <c r="K134" s="267" t="s">
        <v>79</v>
      </c>
      <c r="L134" s="126">
        <v>0.06</v>
      </c>
      <c r="N134" s="223"/>
      <c r="O134" s="224"/>
      <c r="P134" s="224"/>
      <c r="Q134" s="224"/>
      <c r="R134" s="224"/>
      <c r="S134" s="224"/>
      <c r="T134" s="224"/>
      <c r="U134" s="224"/>
      <c r="V134" s="224"/>
      <c r="W134" s="224"/>
      <c r="X134" s="225"/>
    </row>
    <row r="135" spans="2:24" ht="28.5" hidden="1" x14ac:dyDescent="0.2">
      <c r="B135" s="49" t="s">
        <v>187</v>
      </c>
      <c r="C135" s="146">
        <v>1.5E-3</v>
      </c>
    </row>
    <row r="137" spans="2:24" ht="13.5" thickBot="1" x14ac:dyDescent="0.25"/>
    <row r="138" spans="2:24" ht="13.5" thickBot="1" x14ac:dyDescent="0.25">
      <c r="B138" s="119" t="s">
        <v>182</v>
      </c>
      <c r="C138" s="226" t="s">
        <v>230</v>
      </c>
      <c r="D138" s="227"/>
      <c r="E138" s="228"/>
    </row>
    <row r="139" spans="2:24" ht="26.25" thickBot="1" x14ac:dyDescent="0.25">
      <c r="B139" s="148" t="s">
        <v>161</v>
      </c>
      <c r="C139" s="149" t="s">
        <v>182</v>
      </c>
      <c r="D139" s="166" t="s">
        <v>203</v>
      </c>
      <c r="E139" s="282" t="s">
        <v>235</v>
      </c>
      <c r="F139" s="149" t="s">
        <v>165</v>
      </c>
      <c r="G139" s="149" t="s">
        <v>228</v>
      </c>
      <c r="H139" s="174" t="s">
        <v>166</v>
      </c>
      <c r="I139" s="150" t="s">
        <v>167</v>
      </c>
      <c r="J139" s="166" t="s">
        <v>236</v>
      </c>
      <c r="K139" s="264" t="s">
        <v>168</v>
      </c>
      <c r="N139" s="229" t="s">
        <v>169</v>
      </c>
      <c r="O139" s="230"/>
      <c r="P139" s="230"/>
      <c r="Q139" s="230"/>
      <c r="R139" s="230"/>
      <c r="S139" s="230"/>
      <c r="T139" s="230"/>
      <c r="U139" s="230"/>
      <c r="V139" s="230"/>
      <c r="W139" s="230"/>
      <c r="X139" s="231"/>
    </row>
    <row r="140" spans="2:24" ht="25.5" x14ac:dyDescent="0.2">
      <c r="B140" s="153" t="s">
        <v>170</v>
      </c>
      <c r="C140" s="120">
        <v>0.17080000000000001</v>
      </c>
      <c r="D140" s="284" t="s">
        <v>203</v>
      </c>
      <c r="E140" s="283" t="s">
        <v>203</v>
      </c>
      <c r="F140" s="123">
        <v>0.17</v>
      </c>
      <c r="G140" s="123">
        <v>0.2</v>
      </c>
      <c r="H140" s="124" t="s">
        <v>171</v>
      </c>
      <c r="I140" s="125">
        <f>G140+6%</f>
        <v>0.26</v>
      </c>
      <c r="J140" s="125">
        <f>G140-6%</f>
        <v>0.14000000000000001</v>
      </c>
      <c r="K140" s="262" t="s">
        <v>183</v>
      </c>
      <c r="L140" s="126">
        <v>0.06</v>
      </c>
      <c r="N140" s="217" t="s">
        <v>54</v>
      </c>
      <c r="O140" s="218"/>
      <c r="P140" s="218"/>
      <c r="Q140" s="218"/>
      <c r="R140" s="218"/>
      <c r="S140" s="218"/>
      <c r="T140" s="218"/>
      <c r="U140" s="218"/>
      <c r="V140" s="218"/>
      <c r="W140" s="218"/>
      <c r="X140" s="219"/>
    </row>
    <row r="141" spans="2:24" x14ac:dyDescent="0.2">
      <c r="B141" s="156" t="s">
        <v>172</v>
      </c>
      <c r="C141" s="120">
        <v>0.25990000000000002</v>
      </c>
      <c r="D141" s="284" t="s">
        <v>203</v>
      </c>
      <c r="E141" s="283" t="s">
        <v>203</v>
      </c>
      <c r="F141" s="123">
        <v>0.26</v>
      </c>
      <c r="G141" s="123">
        <v>0.25</v>
      </c>
      <c r="H141" s="124" t="s">
        <v>173</v>
      </c>
      <c r="I141" s="125">
        <f>G141+5%</f>
        <v>0.3</v>
      </c>
      <c r="J141" s="125">
        <f>G141-5%</f>
        <v>0.2</v>
      </c>
      <c r="K141" s="263" t="s">
        <v>184</v>
      </c>
      <c r="L141" s="126">
        <v>0.05</v>
      </c>
      <c r="N141" s="220"/>
      <c r="O141" s="221"/>
      <c r="P141" s="221"/>
      <c r="Q141" s="221"/>
      <c r="R141" s="221"/>
      <c r="S141" s="221"/>
      <c r="T141" s="221"/>
      <c r="U141" s="221"/>
      <c r="V141" s="221"/>
      <c r="W141" s="221"/>
      <c r="X141" s="222"/>
    </row>
    <row r="142" spans="2:24" ht="25.5" x14ac:dyDescent="0.2">
      <c r="B142" s="153" t="s">
        <v>174</v>
      </c>
      <c r="C142" s="120">
        <v>0.33689999999999998</v>
      </c>
      <c r="D142" s="284" t="s">
        <v>203</v>
      </c>
      <c r="E142" s="283" t="s">
        <v>203</v>
      </c>
      <c r="F142" s="123">
        <v>0.34</v>
      </c>
      <c r="G142" s="123">
        <v>0.34</v>
      </c>
      <c r="H142" s="124" t="s">
        <v>171</v>
      </c>
      <c r="I142" s="125">
        <f>G142+6%</f>
        <v>0.4</v>
      </c>
      <c r="J142" s="125">
        <f>G142-6%</f>
        <v>0.28000000000000003</v>
      </c>
      <c r="K142" s="263" t="s">
        <v>184</v>
      </c>
      <c r="L142" s="126">
        <v>0.06</v>
      </c>
      <c r="N142" s="220"/>
      <c r="O142" s="221"/>
      <c r="P142" s="221"/>
      <c r="Q142" s="221"/>
      <c r="R142" s="221"/>
      <c r="S142" s="221"/>
      <c r="T142" s="221"/>
      <c r="U142" s="221"/>
      <c r="V142" s="221"/>
      <c r="W142" s="221"/>
      <c r="X142" s="222"/>
    </row>
    <row r="143" spans="2:24" x14ac:dyDescent="0.2">
      <c r="B143" s="156" t="s">
        <v>70</v>
      </c>
      <c r="C143" s="120">
        <v>0.23269999999999999</v>
      </c>
      <c r="D143" s="284" t="s">
        <v>203</v>
      </c>
      <c r="E143" s="283" t="s">
        <v>203</v>
      </c>
      <c r="F143" s="123">
        <v>0.15</v>
      </c>
      <c r="G143" s="123">
        <v>0.21</v>
      </c>
      <c r="H143" s="124" t="s">
        <v>173</v>
      </c>
      <c r="I143" s="142">
        <f>G143+5%</f>
        <v>0.26</v>
      </c>
      <c r="J143" s="142">
        <f>G143-5%</f>
        <v>0.15999999999999998</v>
      </c>
      <c r="K143" s="263" t="s">
        <v>78</v>
      </c>
      <c r="L143" s="126">
        <v>0.05</v>
      </c>
      <c r="N143" s="220"/>
      <c r="O143" s="221"/>
      <c r="P143" s="221"/>
      <c r="Q143" s="221"/>
      <c r="R143" s="221"/>
      <c r="S143" s="221"/>
      <c r="T143" s="221"/>
      <c r="U143" s="221"/>
      <c r="V143" s="221"/>
      <c r="W143" s="221"/>
      <c r="X143" s="222"/>
    </row>
    <row r="144" spans="2:24" x14ac:dyDescent="0.2">
      <c r="B144" s="156" t="s">
        <v>175</v>
      </c>
      <c r="C144" s="127">
        <f>SUM(C140:C143)</f>
        <v>1.0003</v>
      </c>
      <c r="D144" s="285" t="s">
        <v>203</v>
      </c>
      <c r="E144" s="286" t="s">
        <v>203</v>
      </c>
      <c r="F144" s="130">
        <v>1</v>
      </c>
      <c r="G144" s="130">
        <f>SUM(G140:G143)</f>
        <v>1</v>
      </c>
      <c r="H144" s="158" t="s">
        <v>203</v>
      </c>
      <c r="I144" s="158" t="s">
        <v>203</v>
      </c>
      <c r="J144" s="158" t="s">
        <v>203</v>
      </c>
      <c r="K144" s="268" t="s">
        <v>203</v>
      </c>
      <c r="N144" s="220"/>
      <c r="O144" s="221"/>
      <c r="P144" s="221"/>
      <c r="Q144" s="221"/>
      <c r="R144" s="221"/>
      <c r="S144" s="221"/>
      <c r="T144" s="221"/>
      <c r="U144" s="221"/>
      <c r="V144" s="221"/>
      <c r="W144" s="221"/>
      <c r="X144" s="222"/>
    </row>
    <row r="145" spans="2:24" ht="13.5" thickBot="1" x14ac:dyDescent="0.25">
      <c r="B145" s="159" t="s">
        <v>176</v>
      </c>
      <c r="C145" s="160">
        <v>0.81200000000000006</v>
      </c>
      <c r="D145" s="287" t="s">
        <v>203</v>
      </c>
      <c r="E145" s="288" t="s">
        <v>203</v>
      </c>
      <c r="F145" s="163">
        <v>0.81</v>
      </c>
      <c r="G145" s="163">
        <v>0.81</v>
      </c>
      <c r="H145" s="265" t="s">
        <v>171</v>
      </c>
      <c r="I145" s="266">
        <f t="shared" ref="I145" si="44">F145+6%</f>
        <v>0.87000000000000011</v>
      </c>
      <c r="J145" s="266">
        <f t="shared" ref="J145" si="45">F145-6%</f>
        <v>0.75</v>
      </c>
      <c r="K145" s="267" t="s">
        <v>79</v>
      </c>
      <c r="L145" s="126">
        <v>0.06</v>
      </c>
      <c r="N145" s="223"/>
      <c r="O145" s="224"/>
      <c r="P145" s="224"/>
      <c r="Q145" s="224"/>
      <c r="R145" s="224"/>
      <c r="S145" s="224"/>
      <c r="T145" s="224"/>
      <c r="U145" s="224"/>
      <c r="V145" s="224"/>
      <c r="W145" s="224"/>
      <c r="X145" s="225"/>
    </row>
    <row r="146" spans="2:24" ht="28.5" hidden="1" x14ac:dyDescent="0.2">
      <c r="B146" s="49" t="s">
        <v>187</v>
      </c>
      <c r="C146" s="145">
        <v>2.5000000000000001E-3</v>
      </c>
    </row>
    <row r="10000" spans="52:52" x14ac:dyDescent="0.2">
      <c r="AZ10000" s="82">
        <v>11</v>
      </c>
    </row>
  </sheetData>
  <mergeCells count="35">
    <mergeCell ref="C100:E100"/>
    <mergeCell ref="C89:E89"/>
    <mergeCell ref="N90:X90"/>
    <mergeCell ref="C38:E38"/>
    <mergeCell ref="N39:X39"/>
    <mergeCell ref="N40:X50"/>
    <mergeCell ref="C78:E78"/>
    <mergeCell ref="N79:X79"/>
    <mergeCell ref="N80:X85"/>
    <mergeCell ref="N140:X145"/>
    <mergeCell ref="N128:X128"/>
    <mergeCell ref="N67:X67"/>
    <mergeCell ref="N68:X73"/>
    <mergeCell ref="N101:X101"/>
    <mergeCell ref="N102:X107"/>
    <mergeCell ref="N91:X96"/>
    <mergeCell ref="C4:E4"/>
    <mergeCell ref="N5:X5"/>
    <mergeCell ref="N6:X16"/>
    <mergeCell ref="C66:E66"/>
    <mergeCell ref="C21:E21"/>
    <mergeCell ref="N23:X33"/>
    <mergeCell ref="N22:X22"/>
    <mergeCell ref="B1:J1"/>
    <mergeCell ref="N129:X134"/>
    <mergeCell ref="C138:E138"/>
    <mergeCell ref="N139:X139"/>
    <mergeCell ref="B2:J2"/>
    <mergeCell ref="N112:X112"/>
    <mergeCell ref="N113:X123"/>
    <mergeCell ref="C127:E127"/>
    <mergeCell ref="C55:E55"/>
    <mergeCell ref="N56:X56"/>
    <mergeCell ref="N57:X62"/>
    <mergeCell ref="C111:E111"/>
  </mergeCells>
  <pageMargins left="0.7" right="0.7" top="0.75" bottom="0.75" header="0.3" footer="0.3"/>
  <pageSetup paperSize="9" orientation="landscape"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D953-E3FB-4668-A401-3E13092BB4E3}">
  <dimension ref="B1:AZ10000"/>
  <sheetViews>
    <sheetView showGridLines="0" rightToLeft="1" topLeftCell="A22" zoomScale="85" zoomScaleNormal="85" workbookViewId="0">
      <selection activeCell="B50" sqref="B50:K55"/>
    </sheetView>
  </sheetViews>
  <sheetFormatPr defaultColWidth="9" defaultRowHeight="12.75" x14ac:dyDescent="0.2"/>
  <cols>
    <col min="1" max="1" width="9" style="82"/>
    <col min="2" max="2" width="26.625" style="118" customWidth="1"/>
    <col min="3" max="5" width="17.75" style="82" hidden="1" customWidth="1"/>
    <col min="6" max="6" width="12.75" style="82" hidden="1" customWidth="1"/>
    <col min="7" max="7" width="22.625" style="82" customWidth="1"/>
    <col min="8" max="8" width="10.125" style="82" customWidth="1"/>
    <col min="9" max="9" width="23" style="82" customWidth="1"/>
    <col min="10" max="10" width="12.125" style="82" customWidth="1"/>
    <col min="11" max="11" width="25.375" style="82" customWidth="1"/>
    <col min="12" max="12" width="9" style="82" customWidth="1"/>
    <col min="13" max="22" width="0" style="82" hidden="1" customWidth="1"/>
    <col min="23" max="23" width="17" style="82" hidden="1" customWidth="1"/>
    <col min="24" max="24" width="0" style="82" hidden="1" customWidth="1"/>
    <col min="25" max="16384" width="9" style="82"/>
  </cols>
  <sheetData>
    <row r="1" spans="2:24" ht="19.5" x14ac:dyDescent="0.2">
      <c r="B1" s="210" t="s">
        <v>185</v>
      </c>
      <c r="C1" s="210"/>
      <c r="D1" s="210"/>
      <c r="E1" s="210"/>
      <c r="F1" s="210"/>
      <c r="G1" s="210"/>
      <c r="H1" s="210"/>
      <c r="I1" s="210"/>
      <c r="J1" s="210"/>
    </row>
    <row r="2" spans="2:24" ht="19.5" x14ac:dyDescent="0.2">
      <c r="B2" s="210" t="s">
        <v>210</v>
      </c>
      <c r="C2" s="210"/>
      <c r="D2" s="210"/>
      <c r="E2" s="210"/>
      <c r="F2" s="210"/>
      <c r="G2" s="210"/>
      <c r="H2" s="210"/>
      <c r="I2" s="210"/>
      <c r="J2" s="210"/>
    </row>
    <row r="3" spans="2:24" ht="13.5" thickBot="1" x14ac:dyDescent="0.25"/>
    <row r="4" spans="2:24" customFormat="1" ht="15" thickBot="1" x14ac:dyDescent="0.25">
      <c r="B4" s="119" t="s">
        <v>100</v>
      </c>
      <c r="C4" s="226" t="s">
        <v>230</v>
      </c>
      <c r="D4" s="227"/>
      <c r="E4" s="228"/>
      <c r="F4" s="82"/>
      <c r="G4" s="82"/>
      <c r="H4" s="82"/>
      <c r="I4" s="82"/>
      <c r="J4" s="82"/>
      <c r="K4" s="82"/>
      <c r="L4" s="82"/>
      <c r="M4" s="82"/>
      <c r="N4" s="82"/>
      <c r="O4" s="82"/>
      <c r="P4" s="82"/>
      <c r="Q4" s="82"/>
      <c r="R4" s="82"/>
      <c r="S4" s="82"/>
      <c r="T4" s="82"/>
      <c r="U4" s="82"/>
      <c r="V4" s="82"/>
      <c r="W4" s="82"/>
      <c r="X4" s="82"/>
    </row>
    <row r="5" spans="2:24" customFormat="1" ht="26.25" customHeight="1" thickBot="1" x14ac:dyDescent="0.25">
      <c r="B5" s="148" t="s">
        <v>161</v>
      </c>
      <c r="C5" s="149" t="s">
        <v>220</v>
      </c>
      <c r="D5" s="150" t="s">
        <v>221</v>
      </c>
      <c r="E5" s="151" t="s">
        <v>222</v>
      </c>
      <c r="F5" s="149" t="s">
        <v>165</v>
      </c>
      <c r="G5" s="149" t="s">
        <v>228</v>
      </c>
      <c r="H5" s="174" t="s">
        <v>166</v>
      </c>
      <c r="I5" s="150" t="s">
        <v>167</v>
      </c>
      <c r="J5" s="166" t="s">
        <v>234</v>
      </c>
      <c r="K5" s="264" t="s">
        <v>168</v>
      </c>
      <c r="L5" s="82"/>
      <c r="M5" s="82"/>
      <c r="N5" s="229" t="s">
        <v>169</v>
      </c>
      <c r="O5" s="230"/>
      <c r="P5" s="230"/>
      <c r="Q5" s="230"/>
      <c r="R5" s="230"/>
      <c r="S5" s="230"/>
      <c r="T5" s="230"/>
      <c r="U5" s="230"/>
      <c r="V5" s="230"/>
      <c r="W5" s="230"/>
      <c r="X5" s="231"/>
    </row>
    <row r="6" spans="2:24" customFormat="1" ht="25.5" x14ac:dyDescent="0.2">
      <c r="B6" s="153" t="s">
        <v>170</v>
      </c>
      <c r="C6" s="120">
        <v>0.39019999999999999</v>
      </c>
      <c r="D6" s="179" t="s">
        <v>231</v>
      </c>
      <c r="E6" s="283" t="s">
        <v>203</v>
      </c>
      <c r="F6" s="123">
        <v>0.43</v>
      </c>
      <c r="G6" s="123">
        <v>0.43</v>
      </c>
      <c r="H6" s="124" t="s">
        <v>171</v>
      </c>
      <c r="I6" s="125">
        <f>G6+6%</f>
        <v>0.49</v>
      </c>
      <c r="J6" s="125">
        <f>G6-6%</f>
        <v>0.37</v>
      </c>
      <c r="K6" s="262" t="s">
        <v>213</v>
      </c>
      <c r="L6" s="126"/>
      <c r="M6" s="82"/>
      <c r="N6" s="217" t="s">
        <v>179</v>
      </c>
      <c r="O6" s="218"/>
      <c r="P6" s="218"/>
      <c r="Q6" s="218"/>
      <c r="R6" s="218"/>
      <c r="S6" s="218"/>
      <c r="T6" s="218"/>
      <c r="U6" s="218"/>
      <c r="V6" s="218"/>
      <c r="W6" s="218"/>
      <c r="X6" s="219"/>
    </row>
    <row r="7" spans="2:24" customFormat="1" ht="14.25" x14ac:dyDescent="0.2">
      <c r="B7" s="156" t="s">
        <v>172</v>
      </c>
      <c r="C7" s="120">
        <v>0.1933</v>
      </c>
      <c r="D7" s="284" t="s">
        <v>203</v>
      </c>
      <c r="E7" s="283" t="s">
        <v>203</v>
      </c>
      <c r="F7" s="123">
        <v>0.19</v>
      </c>
      <c r="G7" s="123">
        <v>0.19</v>
      </c>
      <c r="H7" s="124" t="s">
        <v>173</v>
      </c>
      <c r="I7" s="125">
        <f>G7+5%</f>
        <v>0.24</v>
      </c>
      <c r="J7" s="125">
        <f>G7-5%</f>
        <v>0.14000000000000001</v>
      </c>
      <c r="K7" s="262" t="s">
        <v>214</v>
      </c>
      <c r="L7" s="126"/>
      <c r="M7" s="82"/>
      <c r="N7" s="220"/>
      <c r="O7" s="221"/>
      <c r="P7" s="221"/>
      <c r="Q7" s="221"/>
      <c r="R7" s="221"/>
      <c r="S7" s="221"/>
      <c r="T7" s="221"/>
      <c r="U7" s="221"/>
      <c r="V7" s="221"/>
      <c r="W7" s="221"/>
      <c r="X7" s="222"/>
    </row>
    <row r="8" spans="2:24" customFormat="1" ht="25.5" x14ac:dyDescent="0.2">
      <c r="B8" s="153" t="s">
        <v>174</v>
      </c>
      <c r="C8" s="120">
        <v>0.37109999999999999</v>
      </c>
      <c r="D8" s="284" t="s">
        <v>203</v>
      </c>
      <c r="E8" s="283" t="s">
        <v>203</v>
      </c>
      <c r="F8" s="123">
        <v>0.33</v>
      </c>
      <c r="G8" s="123">
        <v>0.33</v>
      </c>
      <c r="H8" s="124" t="s">
        <v>171</v>
      </c>
      <c r="I8" s="125">
        <f>G8+6%</f>
        <v>0.39</v>
      </c>
      <c r="J8" s="125">
        <f>G8-6%</f>
        <v>0.27</v>
      </c>
      <c r="K8" s="262" t="s">
        <v>215</v>
      </c>
      <c r="L8" s="126"/>
      <c r="M8" s="82"/>
      <c r="N8" s="220"/>
      <c r="O8" s="221"/>
      <c r="P8" s="221"/>
      <c r="Q8" s="221"/>
      <c r="R8" s="221"/>
      <c r="S8" s="221"/>
      <c r="T8" s="221"/>
      <c r="U8" s="221"/>
      <c r="V8" s="221"/>
      <c r="W8" s="221"/>
      <c r="X8" s="222"/>
    </row>
    <row r="9" spans="2:24" customFormat="1" ht="14.25" x14ac:dyDescent="0.2">
      <c r="B9" s="156" t="s">
        <v>70</v>
      </c>
      <c r="C9" s="120">
        <v>4.5400000000000003E-2</v>
      </c>
      <c r="D9" s="284" t="s">
        <v>203</v>
      </c>
      <c r="E9" s="283" t="s">
        <v>203</v>
      </c>
      <c r="F9" s="123">
        <v>0.05</v>
      </c>
      <c r="G9" s="123">
        <v>0.05</v>
      </c>
      <c r="H9" s="124" t="s">
        <v>173</v>
      </c>
      <c r="I9" s="142">
        <f>F9+5%</f>
        <v>0.1</v>
      </c>
      <c r="J9" s="142">
        <f>F9-5%</f>
        <v>0</v>
      </c>
      <c r="K9" s="263" t="s">
        <v>78</v>
      </c>
      <c r="L9" s="126"/>
      <c r="M9" s="82"/>
      <c r="N9" s="220"/>
      <c r="O9" s="221"/>
      <c r="P9" s="221"/>
      <c r="Q9" s="221"/>
      <c r="R9" s="221"/>
      <c r="S9" s="221"/>
      <c r="T9" s="221"/>
      <c r="U9" s="221"/>
      <c r="V9" s="221"/>
      <c r="W9" s="221"/>
      <c r="X9" s="222"/>
    </row>
    <row r="10" spans="2:24" customFormat="1" ht="14.25" x14ac:dyDescent="0.2">
      <c r="B10" s="156" t="s">
        <v>175</v>
      </c>
      <c r="C10" s="127">
        <f>SUM(C6:C9)</f>
        <v>1</v>
      </c>
      <c r="D10" s="285" t="s">
        <v>203</v>
      </c>
      <c r="E10" s="286" t="s">
        <v>203</v>
      </c>
      <c r="F10" s="130">
        <v>1</v>
      </c>
      <c r="G10" s="130">
        <f>SUM(G6:G9)</f>
        <v>1</v>
      </c>
      <c r="H10" s="158" t="s">
        <v>203</v>
      </c>
      <c r="I10" s="158" t="s">
        <v>203</v>
      </c>
      <c r="J10" s="158" t="s">
        <v>203</v>
      </c>
      <c r="K10" s="268" t="s">
        <v>203</v>
      </c>
      <c r="L10" s="82"/>
      <c r="M10" s="82"/>
      <c r="N10" s="220"/>
      <c r="O10" s="221"/>
      <c r="P10" s="221"/>
      <c r="Q10" s="221"/>
      <c r="R10" s="221"/>
      <c r="S10" s="221"/>
      <c r="T10" s="221"/>
      <c r="U10" s="221"/>
      <c r="V10" s="221"/>
      <c r="W10" s="221"/>
      <c r="X10" s="222"/>
    </row>
    <row r="11" spans="2:24" customFormat="1" ht="15" thickBot="1" x14ac:dyDescent="0.25">
      <c r="B11" s="159" t="s">
        <v>176</v>
      </c>
      <c r="C11" s="160">
        <v>0.27279999999999999</v>
      </c>
      <c r="D11" s="287" t="s">
        <v>203</v>
      </c>
      <c r="E11" s="288" t="s">
        <v>203</v>
      </c>
      <c r="F11" s="163">
        <v>0.27</v>
      </c>
      <c r="G11" s="163">
        <v>0.94</v>
      </c>
      <c r="H11" s="265" t="s">
        <v>171</v>
      </c>
      <c r="I11" s="266">
        <f>G11+6%</f>
        <v>1</v>
      </c>
      <c r="J11" s="266">
        <f>G11-6%</f>
        <v>0.87999999999999989</v>
      </c>
      <c r="K11" s="267" t="s">
        <v>79</v>
      </c>
      <c r="L11" s="126"/>
      <c r="M11" s="82"/>
      <c r="N11" s="223"/>
      <c r="O11" s="224"/>
      <c r="P11" s="224"/>
      <c r="Q11" s="224"/>
      <c r="R11" s="224"/>
      <c r="S11" s="224"/>
      <c r="T11" s="224"/>
      <c r="U11" s="224"/>
      <c r="V11" s="224"/>
      <c r="W11" s="224"/>
      <c r="X11" s="225"/>
    </row>
    <row r="12" spans="2:24" customFormat="1" ht="28.5" hidden="1" x14ac:dyDescent="0.2">
      <c r="B12" s="49" t="s">
        <v>187</v>
      </c>
      <c r="C12" s="146">
        <v>1.5E-3</v>
      </c>
      <c r="D12" s="176" t="s">
        <v>203</v>
      </c>
      <c r="E12" s="176" t="s">
        <v>203</v>
      </c>
      <c r="F12" s="175"/>
      <c r="G12" s="176" t="s">
        <v>203</v>
      </c>
      <c r="H12" s="176" t="s">
        <v>203</v>
      </c>
      <c r="I12" s="176" t="s">
        <v>203</v>
      </c>
      <c r="J12" s="176" t="s">
        <v>203</v>
      </c>
      <c r="K12" s="176" t="s">
        <v>203</v>
      </c>
    </row>
    <row r="13" spans="2:24" customFormat="1" ht="14.25" x14ac:dyDescent="0.2">
      <c r="B13" s="30"/>
      <c r="C13" s="146"/>
      <c r="D13" s="176"/>
      <c r="E13" s="176"/>
      <c r="F13" s="175"/>
      <c r="G13" s="176"/>
      <c r="H13" s="176"/>
      <c r="I13" s="176"/>
      <c r="J13" s="176"/>
      <c r="K13" s="176"/>
    </row>
    <row r="14" spans="2:24" customFormat="1" ht="15" thickBot="1" x14ac:dyDescent="0.25">
      <c r="B14" s="30"/>
      <c r="C14" s="82"/>
      <c r="D14" s="82"/>
      <c r="E14" s="82"/>
      <c r="F14" s="82"/>
      <c r="G14" s="82"/>
      <c r="H14" s="82"/>
      <c r="I14" s="82"/>
      <c r="J14" s="82"/>
      <c r="K14" s="82"/>
    </row>
    <row r="15" spans="2:24" customFormat="1" ht="15" thickBot="1" x14ac:dyDescent="0.25">
      <c r="B15" s="119" t="s">
        <v>212</v>
      </c>
      <c r="C15" s="226" t="s">
        <v>230</v>
      </c>
      <c r="D15" s="227"/>
      <c r="E15" s="228"/>
      <c r="F15" s="82"/>
      <c r="G15" s="82"/>
      <c r="H15" s="82"/>
      <c r="I15" s="82"/>
      <c r="J15" s="82"/>
      <c r="K15" s="82"/>
    </row>
    <row r="16" spans="2:24" customFormat="1" ht="26.25" thickBot="1" x14ac:dyDescent="0.25">
      <c r="B16" s="148" t="s">
        <v>161</v>
      </c>
      <c r="C16" s="149" t="s">
        <v>220</v>
      </c>
      <c r="D16" s="150" t="s">
        <v>221</v>
      </c>
      <c r="E16" s="151" t="s">
        <v>222</v>
      </c>
      <c r="F16" s="149" t="s">
        <v>165</v>
      </c>
      <c r="G16" s="149" t="s">
        <v>228</v>
      </c>
      <c r="H16" s="174" t="s">
        <v>166</v>
      </c>
      <c r="I16" s="150" t="s">
        <v>167</v>
      </c>
      <c r="J16" s="166" t="s">
        <v>203</v>
      </c>
      <c r="K16" s="264" t="s">
        <v>168</v>
      </c>
      <c r="M16" s="229" t="s">
        <v>169</v>
      </c>
      <c r="N16" s="230"/>
      <c r="O16" s="230"/>
      <c r="P16" s="230"/>
      <c r="Q16" s="230"/>
      <c r="R16" s="230"/>
      <c r="S16" s="230"/>
      <c r="T16" s="230"/>
      <c r="U16" s="230"/>
      <c r="V16" s="230"/>
      <c r="W16" s="231"/>
    </row>
    <row r="17" spans="2:23" customFormat="1" ht="25.5" x14ac:dyDescent="0.2">
      <c r="B17" s="153" t="s">
        <v>170</v>
      </c>
      <c r="C17" s="179" t="s">
        <v>231</v>
      </c>
      <c r="D17" s="179" t="s">
        <v>231</v>
      </c>
      <c r="E17" s="179" t="s">
        <v>231</v>
      </c>
      <c r="F17" s="123">
        <v>0.94</v>
      </c>
      <c r="G17" s="123">
        <v>0.94</v>
      </c>
      <c r="H17" s="124" t="s">
        <v>171</v>
      </c>
      <c r="I17" s="125">
        <f>F17+6%</f>
        <v>1</v>
      </c>
      <c r="J17" s="125">
        <f>F17-6%</f>
        <v>0.87999999999999989</v>
      </c>
      <c r="K17" s="262" t="s">
        <v>213</v>
      </c>
      <c r="M17" s="217" t="s">
        <v>218</v>
      </c>
      <c r="N17" s="218"/>
      <c r="O17" s="218"/>
      <c r="P17" s="218"/>
      <c r="Q17" s="218"/>
      <c r="R17" s="218"/>
      <c r="S17" s="218"/>
      <c r="T17" s="218"/>
      <c r="U17" s="218"/>
      <c r="V17" s="218"/>
      <c r="W17" s="219"/>
    </row>
    <row r="18" spans="2:23" customFormat="1" ht="14.25" x14ac:dyDescent="0.2">
      <c r="B18" s="156" t="s">
        <v>172</v>
      </c>
      <c r="C18" s="270" t="s">
        <v>203</v>
      </c>
      <c r="D18" s="273" t="s">
        <v>203</v>
      </c>
      <c r="E18" s="274" t="s">
        <v>203</v>
      </c>
      <c r="F18" s="123">
        <v>0.05</v>
      </c>
      <c r="G18" s="123">
        <v>0.05</v>
      </c>
      <c r="H18" s="124" t="s">
        <v>173</v>
      </c>
      <c r="I18" s="125">
        <f>G18+5%</f>
        <v>0.1</v>
      </c>
      <c r="J18" s="125">
        <f>G18-5%</f>
        <v>0</v>
      </c>
      <c r="K18" s="263" t="s">
        <v>73</v>
      </c>
      <c r="M18" s="220"/>
      <c r="N18" s="221"/>
      <c r="O18" s="221"/>
      <c r="P18" s="221"/>
      <c r="Q18" s="221"/>
      <c r="R18" s="221"/>
      <c r="S18" s="221"/>
      <c r="T18" s="221"/>
      <c r="U18" s="221"/>
      <c r="V18" s="221"/>
      <c r="W18" s="222"/>
    </row>
    <row r="19" spans="2:23" customFormat="1" ht="25.5" x14ac:dyDescent="0.2">
      <c r="B19" s="153" t="s">
        <v>174</v>
      </c>
      <c r="C19" s="270" t="s">
        <v>203</v>
      </c>
      <c r="D19" s="273" t="s">
        <v>203</v>
      </c>
      <c r="E19" s="274" t="s">
        <v>203</v>
      </c>
      <c r="F19" s="177" t="s">
        <v>203</v>
      </c>
      <c r="G19" s="177" t="s">
        <v>203</v>
      </c>
      <c r="H19" s="124" t="s">
        <v>171</v>
      </c>
      <c r="I19" s="158" t="s">
        <v>203</v>
      </c>
      <c r="J19" s="158" t="s">
        <v>203</v>
      </c>
      <c r="K19" s="268" t="s">
        <v>203</v>
      </c>
      <c r="M19" s="220"/>
      <c r="N19" s="221"/>
      <c r="O19" s="221"/>
      <c r="P19" s="221"/>
      <c r="Q19" s="221"/>
      <c r="R19" s="221"/>
      <c r="S19" s="221"/>
      <c r="T19" s="221"/>
      <c r="U19" s="221"/>
      <c r="V19" s="221"/>
      <c r="W19" s="222"/>
    </row>
    <row r="20" spans="2:23" customFormat="1" ht="14.25" x14ac:dyDescent="0.2">
      <c r="B20" s="156" t="s">
        <v>70</v>
      </c>
      <c r="C20" s="270" t="s">
        <v>203</v>
      </c>
      <c r="D20" s="273" t="s">
        <v>203</v>
      </c>
      <c r="E20" s="274" t="s">
        <v>203</v>
      </c>
      <c r="F20" s="123">
        <v>0.15</v>
      </c>
      <c r="G20" s="123">
        <v>0.15</v>
      </c>
      <c r="H20" s="124" t="s">
        <v>173</v>
      </c>
      <c r="I20" s="142">
        <f>G20+5%</f>
        <v>0.2</v>
      </c>
      <c r="J20" s="142">
        <f>G20-5%</f>
        <v>9.9999999999999992E-2</v>
      </c>
      <c r="K20" s="263" t="s">
        <v>78</v>
      </c>
      <c r="M20" s="220"/>
      <c r="N20" s="221"/>
      <c r="O20" s="221"/>
      <c r="P20" s="221"/>
      <c r="Q20" s="221"/>
      <c r="R20" s="221"/>
      <c r="S20" s="221"/>
      <c r="T20" s="221"/>
      <c r="U20" s="221"/>
      <c r="V20" s="221"/>
      <c r="W20" s="222"/>
    </row>
    <row r="21" spans="2:23" customFormat="1" ht="14.25" x14ac:dyDescent="0.2">
      <c r="B21" s="156" t="s">
        <v>175</v>
      </c>
      <c r="C21" s="271" t="s">
        <v>203</v>
      </c>
      <c r="D21" s="291" t="s">
        <v>203</v>
      </c>
      <c r="E21" s="292" t="s">
        <v>203</v>
      </c>
      <c r="F21" s="130">
        <f>SUM(F17:F20)</f>
        <v>1.1399999999999999</v>
      </c>
      <c r="G21" s="130">
        <f>SUM(G17:G20)</f>
        <v>1.1399999999999999</v>
      </c>
      <c r="H21" s="158" t="s">
        <v>203</v>
      </c>
      <c r="I21" s="158" t="s">
        <v>203</v>
      </c>
      <c r="J21" s="158" t="s">
        <v>203</v>
      </c>
      <c r="K21" s="268" t="s">
        <v>203</v>
      </c>
      <c r="M21" s="220"/>
      <c r="N21" s="221"/>
      <c r="O21" s="221"/>
      <c r="P21" s="221"/>
      <c r="Q21" s="221"/>
      <c r="R21" s="221"/>
      <c r="S21" s="221"/>
      <c r="T21" s="221"/>
      <c r="U21" s="221"/>
      <c r="V21" s="221"/>
      <c r="W21" s="222"/>
    </row>
    <row r="22" spans="2:23" customFormat="1" ht="15" thickBot="1" x14ac:dyDescent="0.25">
      <c r="B22" s="159" t="s">
        <v>176</v>
      </c>
      <c r="C22" s="272" t="s">
        <v>203</v>
      </c>
      <c r="D22" s="276" t="s">
        <v>203</v>
      </c>
      <c r="E22" s="277" t="s">
        <v>203</v>
      </c>
      <c r="F22" s="163">
        <v>0.94</v>
      </c>
      <c r="G22" s="163">
        <v>0.94</v>
      </c>
      <c r="H22" s="265" t="s">
        <v>171</v>
      </c>
      <c r="I22" s="266">
        <f>G22+6%</f>
        <v>1</v>
      </c>
      <c r="J22" s="266">
        <f>G22-6%</f>
        <v>0.87999999999999989</v>
      </c>
      <c r="K22" s="267" t="s">
        <v>79</v>
      </c>
      <c r="M22" s="223"/>
      <c r="N22" s="224"/>
      <c r="O22" s="224"/>
      <c r="P22" s="224"/>
      <c r="Q22" s="224"/>
      <c r="R22" s="224"/>
      <c r="S22" s="224"/>
      <c r="T22" s="224"/>
      <c r="U22" s="224"/>
      <c r="V22" s="224"/>
      <c r="W22" s="225"/>
    </row>
    <row r="23" spans="2:23" customFormat="1" ht="28.5" hidden="1" x14ac:dyDescent="0.2">
      <c r="B23" s="49" t="s">
        <v>187</v>
      </c>
      <c r="C23" s="146">
        <v>1.5E-3</v>
      </c>
      <c r="D23" s="146">
        <v>1.5E-3</v>
      </c>
      <c r="E23" s="146">
        <v>1.5E-3</v>
      </c>
      <c r="F23" s="175"/>
      <c r="G23" s="176" t="s">
        <v>203</v>
      </c>
      <c r="H23" s="176" t="s">
        <v>203</v>
      </c>
      <c r="I23" s="176" t="s">
        <v>203</v>
      </c>
      <c r="J23" s="176" t="s">
        <v>203</v>
      </c>
      <c r="K23" s="176" t="s">
        <v>203</v>
      </c>
    </row>
    <row r="24" spans="2:23" customFormat="1" ht="14.25" x14ac:dyDescent="0.2">
      <c r="B24" s="118"/>
      <c r="C24" s="82"/>
      <c r="D24" s="82"/>
      <c r="E24" s="82"/>
      <c r="F24" s="82"/>
      <c r="G24" s="82"/>
      <c r="H24" s="82"/>
      <c r="I24" s="82"/>
      <c r="J24" s="82"/>
      <c r="K24" s="82"/>
    </row>
    <row r="25" spans="2:23" customFormat="1" ht="15" thickBot="1" x14ac:dyDescent="0.25">
      <c r="B25" s="118"/>
      <c r="C25" s="82"/>
      <c r="D25" s="82"/>
      <c r="E25" s="82"/>
      <c r="F25" s="82"/>
      <c r="G25" s="82"/>
      <c r="H25" s="82"/>
      <c r="I25" s="82"/>
      <c r="J25" s="82"/>
      <c r="K25" s="82"/>
    </row>
    <row r="26" spans="2:23" customFormat="1" ht="15" thickBot="1" x14ac:dyDescent="0.25">
      <c r="B26" s="119" t="s">
        <v>216</v>
      </c>
      <c r="C26" s="226" t="s">
        <v>230</v>
      </c>
      <c r="D26" s="227"/>
      <c r="E26" s="228"/>
      <c r="F26" s="82"/>
      <c r="G26" s="82"/>
      <c r="H26" s="82"/>
      <c r="I26" s="82"/>
      <c r="J26" s="82"/>
      <c r="K26" s="82"/>
    </row>
    <row r="27" spans="2:23" customFormat="1" ht="26.25" thickBot="1" x14ac:dyDescent="0.25">
      <c r="B27" s="148" t="s">
        <v>161</v>
      </c>
      <c r="C27" s="149" t="s">
        <v>220</v>
      </c>
      <c r="D27" s="150" t="s">
        <v>221</v>
      </c>
      <c r="E27" s="151" t="s">
        <v>222</v>
      </c>
      <c r="F27" s="149" t="s">
        <v>165</v>
      </c>
      <c r="G27" s="149" t="s">
        <v>228</v>
      </c>
      <c r="H27" s="174" t="s">
        <v>166</v>
      </c>
      <c r="I27" s="150" t="s">
        <v>167</v>
      </c>
      <c r="J27" s="166" t="s">
        <v>203</v>
      </c>
      <c r="K27" s="264" t="s">
        <v>168</v>
      </c>
      <c r="M27" s="229" t="s">
        <v>169</v>
      </c>
      <c r="N27" s="230"/>
      <c r="O27" s="230"/>
      <c r="P27" s="230"/>
      <c r="Q27" s="230"/>
      <c r="R27" s="230"/>
      <c r="S27" s="230"/>
      <c r="T27" s="230"/>
      <c r="U27" s="230"/>
      <c r="V27" s="230"/>
      <c r="W27" s="231"/>
    </row>
    <row r="28" spans="2:23" customFormat="1" ht="32.25" customHeight="1" x14ac:dyDescent="0.2">
      <c r="B28" s="153" t="s">
        <v>170</v>
      </c>
      <c r="C28" s="179" t="s">
        <v>231</v>
      </c>
      <c r="D28" s="179" t="s">
        <v>231</v>
      </c>
      <c r="E28" s="179" t="s">
        <v>231</v>
      </c>
      <c r="F28" s="177" t="s">
        <v>203</v>
      </c>
      <c r="G28" s="177" t="s">
        <v>203</v>
      </c>
      <c r="H28" s="124" t="s">
        <v>171</v>
      </c>
      <c r="I28" s="158" t="s">
        <v>203</v>
      </c>
      <c r="J28" s="158" t="s">
        <v>203</v>
      </c>
      <c r="K28" s="275" t="s">
        <v>203</v>
      </c>
      <c r="M28" s="217" t="s">
        <v>219</v>
      </c>
      <c r="N28" s="218"/>
      <c r="O28" s="218"/>
      <c r="P28" s="218"/>
      <c r="Q28" s="218"/>
      <c r="R28" s="218"/>
      <c r="S28" s="218"/>
      <c r="T28" s="218"/>
      <c r="U28" s="218"/>
      <c r="V28" s="218"/>
      <c r="W28" s="219"/>
    </row>
    <row r="29" spans="2:23" customFormat="1" ht="14.25" x14ac:dyDescent="0.2">
      <c r="B29" s="156" t="s">
        <v>172</v>
      </c>
      <c r="C29" s="270" t="s">
        <v>203</v>
      </c>
      <c r="D29" s="273" t="s">
        <v>203</v>
      </c>
      <c r="E29" s="274" t="s">
        <v>203</v>
      </c>
      <c r="F29" s="123">
        <v>0.3</v>
      </c>
      <c r="G29" s="123">
        <v>0.3</v>
      </c>
      <c r="H29" s="124" t="s">
        <v>173</v>
      </c>
      <c r="I29" s="142">
        <f>F29+5%</f>
        <v>0.35</v>
      </c>
      <c r="J29" s="142">
        <f>F29-5%</f>
        <v>0.25</v>
      </c>
      <c r="K29" s="262" t="s">
        <v>214</v>
      </c>
      <c r="M29" s="220"/>
      <c r="N29" s="221"/>
      <c r="O29" s="221"/>
      <c r="P29" s="221"/>
      <c r="Q29" s="221"/>
      <c r="R29" s="221"/>
      <c r="S29" s="221"/>
      <c r="T29" s="221"/>
      <c r="U29" s="221"/>
      <c r="V29" s="221"/>
      <c r="W29" s="222"/>
    </row>
    <row r="30" spans="2:23" customFormat="1" ht="25.5" x14ac:dyDescent="0.2">
      <c r="B30" s="153" t="s">
        <v>174</v>
      </c>
      <c r="C30" s="270" t="s">
        <v>203</v>
      </c>
      <c r="D30" s="273" t="s">
        <v>203</v>
      </c>
      <c r="E30" s="274" t="s">
        <v>203</v>
      </c>
      <c r="F30" s="123">
        <v>0.7</v>
      </c>
      <c r="G30" s="123">
        <v>0.7</v>
      </c>
      <c r="H30" s="124" t="s">
        <v>171</v>
      </c>
      <c r="I30" s="125">
        <f>F30+6%</f>
        <v>0.76</v>
      </c>
      <c r="J30" s="125">
        <f>F30-6%</f>
        <v>0.6399999999999999</v>
      </c>
      <c r="K30" s="262" t="s">
        <v>215</v>
      </c>
      <c r="M30" s="220"/>
      <c r="N30" s="221"/>
      <c r="O30" s="221"/>
      <c r="P30" s="221"/>
      <c r="Q30" s="221"/>
      <c r="R30" s="221"/>
      <c r="S30" s="221"/>
      <c r="T30" s="221"/>
      <c r="U30" s="221"/>
      <c r="V30" s="221"/>
      <c r="W30" s="222"/>
    </row>
    <row r="31" spans="2:23" customFormat="1" ht="14.25" x14ac:dyDescent="0.2">
      <c r="B31" s="156" t="s">
        <v>70</v>
      </c>
      <c r="C31" s="270" t="s">
        <v>203</v>
      </c>
      <c r="D31" s="273" t="s">
        <v>203</v>
      </c>
      <c r="E31" s="274" t="s">
        <v>203</v>
      </c>
      <c r="F31" s="123">
        <v>0.15</v>
      </c>
      <c r="G31" s="123">
        <v>0.15</v>
      </c>
      <c r="H31" s="124" t="s">
        <v>173</v>
      </c>
      <c r="I31" s="142">
        <f>F31+5%</f>
        <v>0.2</v>
      </c>
      <c r="J31" s="142">
        <f>F31-5%</f>
        <v>9.9999999999999992E-2</v>
      </c>
      <c r="K31" s="263" t="s">
        <v>78</v>
      </c>
      <c r="M31" s="220"/>
      <c r="N31" s="221"/>
      <c r="O31" s="221"/>
      <c r="P31" s="221"/>
      <c r="Q31" s="221"/>
      <c r="R31" s="221"/>
      <c r="S31" s="221"/>
      <c r="T31" s="221"/>
      <c r="U31" s="221"/>
      <c r="V31" s="221"/>
      <c r="W31" s="222"/>
    </row>
    <row r="32" spans="2:23" customFormat="1" ht="14.25" x14ac:dyDescent="0.2">
      <c r="B32" s="156" t="s">
        <v>175</v>
      </c>
      <c r="C32" s="271" t="s">
        <v>203</v>
      </c>
      <c r="D32" s="291" t="s">
        <v>203</v>
      </c>
      <c r="E32" s="292" t="s">
        <v>203</v>
      </c>
      <c r="F32" s="130">
        <f>SUM(F28:F31)</f>
        <v>1.1499999999999999</v>
      </c>
      <c r="G32" s="186">
        <f>SUM(G28:G31)</f>
        <v>1.1499999999999999</v>
      </c>
      <c r="H32" s="158" t="s">
        <v>203</v>
      </c>
      <c r="I32" s="158" t="s">
        <v>203</v>
      </c>
      <c r="J32" s="158" t="s">
        <v>203</v>
      </c>
      <c r="K32" s="268" t="s">
        <v>203</v>
      </c>
      <c r="M32" s="220"/>
      <c r="N32" s="221"/>
      <c r="O32" s="221"/>
      <c r="P32" s="221"/>
      <c r="Q32" s="221"/>
      <c r="R32" s="221"/>
      <c r="S32" s="221"/>
      <c r="T32" s="221"/>
      <c r="U32" s="221"/>
      <c r="V32" s="221"/>
      <c r="W32" s="222"/>
    </row>
    <row r="33" spans="2:24" customFormat="1" ht="15" thickBot="1" x14ac:dyDescent="0.25">
      <c r="B33" s="159" t="s">
        <v>176</v>
      </c>
      <c r="C33" s="272" t="s">
        <v>203</v>
      </c>
      <c r="D33" s="276" t="s">
        <v>203</v>
      </c>
      <c r="E33" s="277" t="s">
        <v>203</v>
      </c>
      <c r="F33" s="163">
        <v>0.94</v>
      </c>
      <c r="G33" s="163">
        <v>0.94</v>
      </c>
      <c r="H33" s="265" t="s">
        <v>171</v>
      </c>
      <c r="I33" s="266">
        <f>F33+6%</f>
        <v>1</v>
      </c>
      <c r="J33" s="266">
        <f>F33-6%</f>
        <v>0.87999999999999989</v>
      </c>
      <c r="K33" s="267" t="s">
        <v>79</v>
      </c>
      <c r="M33" s="223"/>
      <c r="N33" s="224"/>
      <c r="O33" s="224"/>
      <c r="P33" s="224"/>
      <c r="Q33" s="224"/>
      <c r="R33" s="224"/>
      <c r="S33" s="224"/>
      <c r="T33" s="224"/>
      <c r="U33" s="224"/>
      <c r="V33" s="224"/>
      <c r="W33" s="225"/>
    </row>
    <row r="34" spans="2:24" customFormat="1" ht="28.5" hidden="1" x14ac:dyDescent="0.2">
      <c r="B34" s="49" t="s">
        <v>187</v>
      </c>
      <c r="C34" s="146">
        <v>1.5E-3</v>
      </c>
      <c r="D34" s="146">
        <v>1.5E-3</v>
      </c>
      <c r="E34" s="146">
        <v>1.5E-3</v>
      </c>
      <c r="F34" s="175"/>
      <c r="G34" s="176" t="s">
        <v>203</v>
      </c>
      <c r="H34" s="176" t="s">
        <v>203</v>
      </c>
      <c r="I34" s="176" t="s">
        <v>203</v>
      </c>
      <c r="J34" s="176" t="s">
        <v>203</v>
      </c>
      <c r="K34" s="176" t="s">
        <v>203</v>
      </c>
    </row>
    <row r="35" spans="2:24" customFormat="1" ht="14.25" x14ac:dyDescent="0.2"/>
    <row r="36" spans="2:24" customFormat="1" ht="15" thickBot="1" x14ac:dyDescent="0.25"/>
    <row r="37" spans="2:24" customFormat="1" ht="15" thickBot="1" x14ac:dyDescent="0.25">
      <c r="B37" s="119" t="s">
        <v>211</v>
      </c>
      <c r="C37" s="226" t="s">
        <v>230</v>
      </c>
      <c r="D37" s="227"/>
      <c r="E37" s="228"/>
      <c r="F37" s="82" t="s">
        <v>205</v>
      </c>
      <c r="G37" s="82"/>
      <c r="H37" s="82"/>
      <c r="I37" s="82"/>
      <c r="J37" s="82"/>
      <c r="K37" s="82"/>
    </row>
    <row r="38" spans="2:24" customFormat="1" ht="26.25" thickBot="1" x14ac:dyDescent="0.25">
      <c r="B38" s="148" t="s">
        <v>161</v>
      </c>
      <c r="C38" s="149" t="s">
        <v>220</v>
      </c>
      <c r="D38" s="150" t="s">
        <v>221</v>
      </c>
      <c r="E38" s="151" t="s">
        <v>222</v>
      </c>
      <c r="F38" s="149" t="s">
        <v>165</v>
      </c>
      <c r="G38" s="152" t="s">
        <v>228</v>
      </c>
      <c r="H38" s="289" t="s">
        <v>166</v>
      </c>
      <c r="I38" s="150" t="s">
        <v>167</v>
      </c>
      <c r="J38" s="166" t="s">
        <v>203</v>
      </c>
      <c r="K38" s="264" t="s">
        <v>168</v>
      </c>
      <c r="M38" s="229" t="s">
        <v>169</v>
      </c>
      <c r="N38" s="230"/>
      <c r="O38" s="230"/>
      <c r="P38" s="230"/>
      <c r="Q38" s="230"/>
      <c r="R38" s="230"/>
      <c r="S38" s="230"/>
      <c r="T38" s="230"/>
      <c r="U38" s="230"/>
      <c r="V38" s="230"/>
      <c r="W38" s="231"/>
    </row>
    <row r="39" spans="2:24" customFormat="1" ht="25.5" customHeight="1" x14ac:dyDescent="0.2">
      <c r="B39" s="153" t="s">
        <v>170</v>
      </c>
      <c r="C39" s="179" t="s">
        <v>231</v>
      </c>
      <c r="D39" s="179" t="s">
        <v>231</v>
      </c>
      <c r="E39" s="179" t="s">
        <v>231</v>
      </c>
      <c r="F39" s="123">
        <v>0.19</v>
      </c>
      <c r="G39" s="154">
        <v>0.19</v>
      </c>
      <c r="H39" s="155" t="s">
        <v>171</v>
      </c>
      <c r="I39" s="125">
        <f>F39+6%</f>
        <v>0.25</v>
      </c>
      <c r="J39" s="125">
        <f>F39-6%</f>
        <v>0.13</v>
      </c>
      <c r="K39" s="262" t="s">
        <v>213</v>
      </c>
      <c r="M39" s="217" t="s">
        <v>217</v>
      </c>
      <c r="N39" s="218"/>
      <c r="O39" s="218"/>
      <c r="P39" s="218"/>
      <c r="Q39" s="218"/>
      <c r="R39" s="218"/>
      <c r="S39" s="218"/>
      <c r="T39" s="218"/>
      <c r="U39" s="218"/>
      <c r="V39" s="218"/>
      <c r="W39" s="219"/>
    </row>
    <row r="40" spans="2:24" customFormat="1" ht="14.25" x14ac:dyDescent="0.2">
      <c r="B40" s="156" t="s">
        <v>172</v>
      </c>
      <c r="C40" s="270" t="s">
        <v>203</v>
      </c>
      <c r="D40" s="273" t="s">
        <v>203</v>
      </c>
      <c r="E40" s="274" t="s">
        <v>203</v>
      </c>
      <c r="F40" s="123">
        <v>0.3</v>
      </c>
      <c r="G40" s="154">
        <v>0.3</v>
      </c>
      <c r="H40" s="155" t="s">
        <v>173</v>
      </c>
      <c r="I40" s="125">
        <f>F40+5%</f>
        <v>0.35</v>
      </c>
      <c r="J40" s="125">
        <f>F40-5%</f>
        <v>0.25</v>
      </c>
      <c r="K40" s="262" t="s">
        <v>214</v>
      </c>
      <c r="M40" s="220"/>
      <c r="N40" s="221"/>
      <c r="O40" s="221"/>
      <c r="P40" s="221"/>
      <c r="Q40" s="221"/>
      <c r="R40" s="221"/>
      <c r="S40" s="221"/>
      <c r="T40" s="221"/>
      <c r="U40" s="221"/>
      <c r="V40" s="221"/>
      <c r="W40" s="222"/>
    </row>
    <row r="41" spans="2:24" customFormat="1" ht="43.5" customHeight="1" x14ac:dyDescent="0.2">
      <c r="B41" s="153" t="s">
        <v>174</v>
      </c>
      <c r="C41" s="270" t="s">
        <v>203</v>
      </c>
      <c r="D41" s="273" t="s">
        <v>203</v>
      </c>
      <c r="E41" s="274" t="s">
        <v>203</v>
      </c>
      <c r="F41" s="123">
        <v>0.5</v>
      </c>
      <c r="G41" s="154">
        <v>0.5</v>
      </c>
      <c r="H41" s="155" t="s">
        <v>171</v>
      </c>
      <c r="I41" s="125">
        <f t="shared" ref="I41" si="0">F41+6%</f>
        <v>0.56000000000000005</v>
      </c>
      <c r="J41" s="125">
        <f t="shared" ref="J41" si="1">F41-6%</f>
        <v>0.44</v>
      </c>
      <c r="K41" s="262" t="s">
        <v>215</v>
      </c>
      <c r="M41" s="220"/>
      <c r="N41" s="221"/>
      <c r="O41" s="221"/>
      <c r="P41" s="221"/>
      <c r="Q41" s="221"/>
      <c r="R41" s="221"/>
      <c r="S41" s="221"/>
      <c r="T41" s="221"/>
      <c r="U41" s="221"/>
      <c r="V41" s="221"/>
      <c r="W41" s="222"/>
    </row>
    <row r="42" spans="2:24" customFormat="1" ht="14.25" x14ac:dyDescent="0.2">
      <c r="B42" s="156" t="s">
        <v>70</v>
      </c>
      <c r="C42" s="270" t="s">
        <v>203</v>
      </c>
      <c r="D42" s="273" t="s">
        <v>203</v>
      </c>
      <c r="E42" s="274" t="s">
        <v>203</v>
      </c>
      <c r="F42" s="123">
        <v>0.15</v>
      </c>
      <c r="G42" s="154">
        <v>0.15</v>
      </c>
      <c r="H42" s="155" t="s">
        <v>173</v>
      </c>
      <c r="I42" s="125">
        <f>G42+5%</f>
        <v>0.2</v>
      </c>
      <c r="J42" s="125">
        <f>G42-5%</f>
        <v>9.9999999999999992E-2</v>
      </c>
      <c r="K42" s="263" t="s">
        <v>78</v>
      </c>
      <c r="M42" s="220"/>
      <c r="N42" s="221"/>
      <c r="O42" s="221"/>
      <c r="P42" s="221"/>
      <c r="Q42" s="221"/>
      <c r="R42" s="221"/>
      <c r="S42" s="221"/>
      <c r="T42" s="221"/>
      <c r="U42" s="221"/>
      <c r="V42" s="221"/>
      <c r="W42" s="222"/>
    </row>
    <row r="43" spans="2:24" customFormat="1" ht="14.25" x14ac:dyDescent="0.2">
      <c r="B43" s="156" t="s">
        <v>175</v>
      </c>
      <c r="C43" s="271" t="s">
        <v>203</v>
      </c>
      <c r="D43" s="291" t="s">
        <v>203</v>
      </c>
      <c r="E43" s="292" t="s">
        <v>203</v>
      </c>
      <c r="F43" s="130">
        <f>SUM(F39:F42)</f>
        <v>1.1399999999999999</v>
      </c>
      <c r="G43" s="130">
        <f>SUM(G39:G42)</f>
        <v>1.1399999999999999</v>
      </c>
      <c r="H43" s="157" t="s">
        <v>203</v>
      </c>
      <c r="I43" s="158" t="s">
        <v>203</v>
      </c>
      <c r="J43" s="158" t="s">
        <v>203</v>
      </c>
      <c r="K43" s="268" t="s">
        <v>203</v>
      </c>
      <c r="M43" s="220"/>
      <c r="N43" s="221"/>
      <c r="O43" s="221"/>
      <c r="P43" s="221"/>
      <c r="Q43" s="221"/>
      <c r="R43" s="221"/>
      <c r="S43" s="221"/>
      <c r="T43" s="221"/>
      <c r="U43" s="221"/>
      <c r="V43" s="221"/>
      <c r="W43" s="222"/>
    </row>
    <row r="44" spans="2:24" customFormat="1" ht="22.5" customHeight="1" thickBot="1" x14ac:dyDescent="0.25">
      <c r="B44" s="159" t="s">
        <v>176</v>
      </c>
      <c r="C44" s="272" t="s">
        <v>203</v>
      </c>
      <c r="D44" s="276" t="s">
        <v>203</v>
      </c>
      <c r="E44" s="277" t="s">
        <v>203</v>
      </c>
      <c r="F44" s="163">
        <v>0.25</v>
      </c>
      <c r="G44" s="164">
        <v>0.94</v>
      </c>
      <c r="H44" s="290" t="s">
        <v>171</v>
      </c>
      <c r="I44" s="266">
        <f>G44+6%</f>
        <v>1</v>
      </c>
      <c r="J44" s="266">
        <f>G44-6%</f>
        <v>0.87999999999999989</v>
      </c>
      <c r="K44" s="267" t="s">
        <v>79</v>
      </c>
      <c r="M44" s="223"/>
      <c r="N44" s="224"/>
      <c r="O44" s="224"/>
      <c r="P44" s="224"/>
      <c r="Q44" s="224"/>
      <c r="R44" s="224"/>
      <c r="S44" s="224"/>
      <c r="T44" s="224"/>
      <c r="U44" s="224"/>
      <c r="V44" s="224"/>
      <c r="W44" s="225"/>
    </row>
    <row r="45" spans="2:24" customFormat="1" ht="28.5" hidden="1" x14ac:dyDescent="0.2">
      <c r="B45" s="49" t="s">
        <v>187</v>
      </c>
      <c r="C45" s="146">
        <v>1.5E-3</v>
      </c>
      <c r="D45" s="146">
        <v>1.5E-3</v>
      </c>
      <c r="E45" s="146">
        <v>1.5E-3</v>
      </c>
      <c r="F45" s="173"/>
      <c r="G45" s="82"/>
      <c r="H45" s="82"/>
      <c r="I45" s="82"/>
      <c r="J45" s="82"/>
      <c r="K45" s="82"/>
    </row>
    <row r="46" spans="2:24" customFormat="1" ht="14.25" x14ac:dyDescent="0.2">
      <c r="B46" s="118"/>
      <c r="C46" s="82"/>
      <c r="D46" s="82"/>
      <c r="E46" s="82"/>
      <c r="F46" s="82"/>
      <c r="G46" s="82"/>
      <c r="H46" s="82"/>
      <c r="I46" s="82"/>
      <c r="J46" s="82"/>
      <c r="K46" s="82"/>
    </row>
    <row r="47" spans="2:24" customFormat="1" ht="15" thickBot="1" x14ac:dyDescent="0.25">
      <c r="B47" s="118"/>
      <c r="C47" s="82"/>
      <c r="D47" s="82"/>
      <c r="E47" s="82"/>
      <c r="F47" s="82"/>
      <c r="G47" s="82"/>
      <c r="H47" s="82"/>
      <c r="I47" s="82"/>
      <c r="J47" s="82"/>
      <c r="K47" s="82"/>
    </row>
    <row r="48" spans="2:24" customFormat="1" ht="15" thickBot="1" x14ac:dyDescent="0.25">
      <c r="B48" s="119" t="s">
        <v>195</v>
      </c>
      <c r="C48" s="226" t="s">
        <v>230</v>
      </c>
      <c r="D48" s="227"/>
      <c r="E48" s="228"/>
      <c r="F48" s="82"/>
      <c r="G48" s="82"/>
      <c r="H48" s="82"/>
      <c r="I48" s="82"/>
      <c r="J48" s="82"/>
      <c r="K48" s="82"/>
      <c r="L48" s="82"/>
      <c r="M48" s="82"/>
      <c r="N48" s="82"/>
      <c r="O48" s="82"/>
      <c r="P48" s="82"/>
      <c r="Q48" s="82"/>
      <c r="R48" s="82"/>
      <c r="S48" s="82"/>
      <c r="T48" s="82"/>
      <c r="U48" s="82"/>
      <c r="V48" s="82"/>
      <c r="W48" s="82"/>
      <c r="X48" s="82"/>
    </row>
    <row r="49" spans="2:24" customFormat="1" ht="26.25" thickBot="1" x14ac:dyDescent="0.25">
      <c r="B49" s="148" t="s">
        <v>161</v>
      </c>
      <c r="C49" s="149" t="s">
        <v>223</v>
      </c>
      <c r="D49" s="150" t="s">
        <v>226</v>
      </c>
      <c r="E49" s="151" t="s">
        <v>227</v>
      </c>
      <c r="F49" s="149" t="s">
        <v>165</v>
      </c>
      <c r="G49" s="149" t="s">
        <v>228</v>
      </c>
      <c r="H49" s="174" t="s">
        <v>166</v>
      </c>
      <c r="I49" s="150" t="s">
        <v>167</v>
      </c>
      <c r="J49" s="166" t="s">
        <v>203</v>
      </c>
      <c r="K49" s="264" t="s">
        <v>168</v>
      </c>
      <c r="L49" s="82"/>
      <c r="M49" s="82"/>
      <c r="N49" s="229" t="s">
        <v>169</v>
      </c>
      <c r="O49" s="230"/>
      <c r="P49" s="230"/>
      <c r="Q49" s="230"/>
      <c r="R49" s="230"/>
      <c r="S49" s="230"/>
      <c r="T49" s="230"/>
      <c r="U49" s="230"/>
      <c r="V49" s="230"/>
      <c r="W49" s="230"/>
      <c r="X49" s="231"/>
    </row>
    <row r="50" spans="2:24" customFormat="1" ht="25.5" x14ac:dyDescent="0.2">
      <c r="B50" s="153" t="s">
        <v>170</v>
      </c>
      <c r="C50" s="120">
        <v>0.99709999999999999</v>
      </c>
      <c r="D50" s="121">
        <v>0.99560000000000004</v>
      </c>
      <c r="E50" s="122">
        <v>0.99550000000000005</v>
      </c>
      <c r="F50" s="123">
        <v>0.94</v>
      </c>
      <c r="G50" s="123">
        <v>0.94</v>
      </c>
      <c r="H50" s="124" t="s">
        <v>171</v>
      </c>
      <c r="I50" s="125">
        <f>F50+6%</f>
        <v>1</v>
      </c>
      <c r="J50" s="125">
        <f>F50-6%</f>
        <v>0.87999999999999989</v>
      </c>
      <c r="K50" s="262" t="s">
        <v>36</v>
      </c>
      <c r="L50" s="126"/>
      <c r="M50" s="82"/>
      <c r="N50" s="217" t="s">
        <v>35</v>
      </c>
      <c r="O50" s="232"/>
      <c r="P50" s="232"/>
      <c r="Q50" s="232"/>
      <c r="R50" s="232"/>
      <c r="S50" s="232"/>
      <c r="T50" s="232"/>
      <c r="U50" s="232"/>
      <c r="V50" s="232"/>
      <c r="W50" s="232"/>
      <c r="X50" s="233"/>
    </row>
    <row r="51" spans="2:24" customFormat="1" ht="14.25" x14ac:dyDescent="0.2">
      <c r="B51" s="156" t="s">
        <v>172</v>
      </c>
      <c r="C51" s="120">
        <v>0.1053</v>
      </c>
      <c r="D51" s="121">
        <v>9.6100000000000005E-2</v>
      </c>
      <c r="E51" s="122">
        <v>8.3900000000000002E-2</v>
      </c>
      <c r="F51" s="123">
        <v>0.1</v>
      </c>
      <c r="G51" s="123">
        <v>0.1</v>
      </c>
      <c r="H51" s="124" t="s">
        <v>173</v>
      </c>
      <c r="I51" s="125">
        <f>F51+5%</f>
        <v>0.15000000000000002</v>
      </c>
      <c r="J51" s="125">
        <f>F51-5%</f>
        <v>0.05</v>
      </c>
      <c r="K51" s="263" t="s">
        <v>73</v>
      </c>
      <c r="L51" s="126"/>
      <c r="M51" s="82"/>
      <c r="N51" s="234"/>
      <c r="O51" s="235"/>
      <c r="P51" s="235"/>
      <c r="Q51" s="235"/>
      <c r="R51" s="235"/>
      <c r="S51" s="235"/>
      <c r="T51" s="235"/>
      <c r="U51" s="235"/>
      <c r="V51" s="235"/>
      <c r="W51" s="235"/>
      <c r="X51" s="236"/>
    </row>
    <row r="52" spans="2:24" customFormat="1" ht="25.5" x14ac:dyDescent="0.2">
      <c r="B52" s="153" t="s">
        <v>174</v>
      </c>
      <c r="C52" s="120">
        <v>0</v>
      </c>
      <c r="D52" s="121">
        <v>0</v>
      </c>
      <c r="E52" s="122">
        <v>0</v>
      </c>
      <c r="F52" s="123">
        <v>0</v>
      </c>
      <c r="G52" s="123">
        <v>0</v>
      </c>
      <c r="H52" s="124" t="s">
        <v>171</v>
      </c>
      <c r="I52" s="158" t="s">
        <v>203</v>
      </c>
      <c r="J52" s="158" t="s">
        <v>203</v>
      </c>
      <c r="K52" s="268" t="s">
        <v>203</v>
      </c>
      <c r="L52" s="126"/>
      <c r="M52" s="82"/>
      <c r="N52" s="234"/>
      <c r="O52" s="235"/>
      <c r="P52" s="235"/>
      <c r="Q52" s="235"/>
      <c r="R52" s="235"/>
      <c r="S52" s="235"/>
      <c r="T52" s="235"/>
      <c r="U52" s="235"/>
      <c r="V52" s="235"/>
      <c r="W52" s="235"/>
      <c r="X52" s="236"/>
    </row>
    <row r="53" spans="2:24" customFormat="1" ht="14.25" x14ac:dyDescent="0.2">
      <c r="B53" s="156" t="s">
        <v>70</v>
      </c>
      <c r="C53" s="120">
        <v>0.1598</v>
      </c>
      <c r="D53" s="121">
        <v>0.14399999999999999</v>
      </c>
      <c r="E53" s="122">
        <v>0.17510000000000001</v>
      </c>
      <c r="F53" s="123">
        <v>0.15</v>
      </c>
      <c r="G53" s="123">
        <v>0.15</v>
      </c>
      <c r="H53" s="124" t="s">
        <v>173</v>
      </c>
      <c r="I53" s="142">
        <f>F53+5%</f>
        <v>0.2</v>
      </c>
      <c r="J53" s="142">
        <f>F53-5%</f>
        <v>9.9999999999999992E-2</v>
      </c>
      <c r="K53" s="263" t="s">
        <v>78</v>
      </c>
      <c r="L53" s="126"/>
      <c r="M53" s="82"/>
      <c r="N53" s="234"/>
      <c r="O53" s="235"/>
      <c r="P53" s="235"/>
      <c r="Q53" s="235"/>
      <c r="R53" s="235"/>
      <c r="S53" s="235"/>
      <c r="T53" s="235"/>
      <c r="U53" s="235"/>
      <c r="V53" s="235"/>
      <c r="W53" s="235"/>
      <c r="X53" s="236"/>
    </row>
    <row r="54" spans="2:24" customFormat="1" ht="14.25" x14ac:dyDescent="0.2">
      <c r="B54" s="156" t="s">
        <v>175</v>
      </c>
      <c r="C54" s="127">
        <f>SUM(C50:C53)</f>
        <v>1.2622</v>
      </c>
      <c r="D54" s="128">
        <f>SUM(D50:D53)</f>
        <v>1.2357</v>
      </c>
      <c r="E54" s="129">
        <f>SUM(E50:E53)</f>
        <v>1.2545000000000002</v>
      </c>
      <c r="F54" s="130">
        <v>1.19</v>
      </c>
      <c r="G54" s="130">
        <f>SUM(G50:G53)</f>
        <v>1.19</v>
      </c>
      <c r="H54" s="158" t="s">
        <v>203</v>
      </c>
      <c r="I54" s="158" t="s">
        <v>203</v>
      </c>
      <c r="J54" s="158" t="s">
        <v>203</v>
      </c>
      <c r="K54" s="268" t="s">
        <v>203</v>
      </c>
      <c r="L54" s="82"/>
      <c r="M54" s="82"/>
      <c r="N54" s="234"/>
      <c r="O54" s="235"/>
      <c r="P54" s="235"/>
      <c r="Q54" s="235"/>
      <c r="R54" s="235"/>
      <c r="S54" s="235"/>
      <c r="T54" s="235"/>
      <c r="U54" s="235"/>
      <c r="V54" s="235"/>
      <c r="W54" s="235"/>
      <c r="X54" s="236"/>
    </row>
    <row r="55" spans="2:24" customFormat="1" ht="15" thickBot="1" x14ac:dyDescent="0.25">
      <c r="B55" s="159" t="s">
        <v>176</v>
      </c>
      <c r="C55" s="160">
        <v>0.98799999999999999</v>
      </c>
      <c r="D55" s="161">
        <v>0.98619999999999997</v>
      </c>
      <c r="E55" s="162">
        <v>0.97989999999999999</v>
      </c>
      <c r="F55" s="163">
        <v>0.94</v>
      </c>
      <c r="G55" s="163">
        <v>0.94</v>
      </c>
      <c r="H55" s="265" t="s">
        <v>171</v>
      </c>
      <c r="I55" s="266">
        <f t="shared" ref="I55" si="2">F55+6%</f>
        <v>1</v>
      </c>
      <c r="J55" s="266">
        <f t="shared" ref="J55" si="3">F55-6%</f>
        <v>0.87999999999999989</v>
      </c>
      <c r="K55" s="267" t="s">
        <v>79</v>
      </c>
      <c r="L55" s="126"/>
      <c r="M55" s="82"/>
      <c r="N55" s="237"/>
      <c r="O55" s="238"/>
      <c r="P55" s="238"/>
      <c r="Q55" s="238"/>
      <c r="R55" s="238"/>
      <c r="S55" s="238"/>
      <c r="T55" s="238"/>
      <c r="U55" s="238"/>
      <c r="V55" s="238"/>
      <c r="W55" s="238"/>
      <c r="X55" s="239"/>
    </row>
    <row r="56" spans="2:24" customFormat="1" ht="28.5" hidden="1" x14ac:dyDescent="0.2">
      <c r="B56" s="49" t="s">
        <v>187</v>
      </c>
      <c r="C56" s="146">
        <v>2E-3</v>
      </c>
      <c r="D56" s="146">
        <v>2E-3</v>
      </c>
      <c r="E56" s="146">
        <v>2E-3</v>
      </c>
      <c r="F56" s="82"/>
      <c r="G56" s="82"/>
      <c r="H56" s="82"/>
      <c r="I56" s="82"/>
      <c r="J56" s="82"/>
      <c r="K56" s="82"/>
      <c r="L56" s="82"/>
      <c r="M56" s="82"/>
      <c r="N56" s="82"/>
      <c r="O56" s="82"/>
      <c r="P56" s="82"/>
      <c r="Q56" s="82"/>
      <c r="R56" s="82"/>
      <c r="S56" s="82"/>
      <c r="T56" s="82"/>
      <c r="U56" s="82"/>
      <c r="V56" s="82"/>
      <c r="W56" s="82"/>
      <c r="X56" s="82"/>
    </row>
    <row r="57" spans="2:24" customFormat="1" ht="14.25" x14ac:dyDescent="0.2"/>
    <row r="58" spans="2:24" customFormat="1" ht="14.25" x14ac:dyDescent="0.2"/>
    <row r="59" spans="2:24" customFormat="1" ht="14.25" x14ac:dyDescent="0.2"/>
    <row r="60" spans="2:24" customFormat="1" ht="14.25" x14ac:dyDescent="0.2"/>
    <row r="61" spans="2:24" customFormat="1" ht="14.25" x14ac:dyDescent="0.2"/>
    <row r="62" spans="2:24" customFormat="1" ht="14.25" x14ac:dyDescent="0.2"/>
    <row r="63" spans="2:24" customFormat="1" ht="14.25" x14ac:dyDescent="0.2"/>
    <row r="64" spans="2:24" customFormat="1" ht="14.25" x14ac:dyDescent="0.2"/>
    <row r="65" customFormat="1" ht="14.25" x14ac:dyDescent="0.2"/>
    <row r="66" customFormat="1" ht="14.25" x14ac:dyDescent="0.2"/>
    <row r="67" customFormat="1" ht="14.25" x14ac:dyDescent="0.2"/>
    <row r="68" customFormat="1" ht="14.25" x14ac:dyDescent="0.2"/>
    <row r="69" customFormat="1" ht="14.25" x14ac:dyDescent="0.2"/>
    <row r="70" customFormat="1" ht="14.25" x14ac:dyDescent="0.2"/>
    <row r="71" customFormat="1" ht="14.25" x14ac:dyDescent="0.2"/>
    <row r="72" customFormat="1" ht="14.25" x14ac:dyDescent="0.2"/>
    <row r="73" customFormat="1" ht="14.25" x14ac:dyDescent="0.2"/>
    <row r="74" customFormat="1" ht="14.25" x14ac:dyDescent="0.2"/>
    <row r="75" customFormat="1" ht="14.25" x14ac:dyDescent="0.2"/>
    <row r="76" customFormat="1" ht="14.25" x14ac:dyDescent="0.2"/>
    <row r="77" customFormat="1" ht="14.25" x14ac:dyDescent="0.2"/>
    <row r="78" customFormat="1" ht="14.25" x14ac:dyDescent="0.2"/>
    <row r="79" customFormat="1" ht="14.25" x14ac:dyDescent="0.2"/>
    <row r="80" customFormat="1" ht="14.25" x14ac:dyDescent="0.2"/>
    <row r="81" customFormat="1" ht="14.25" x14ac:dyDescent="0.2"/>
    <row r="82" customFormat="1" ht="26.25" customHeight="1" x14ac:dyDescent="0.2"/>
    <row r="83" customFormat="1" ht="25.5" customHeight="1" x14ac:dyDescent="0.2"/>
    <row r="84" customFormat="1" ht="14.25" customHeight="1" x14ac:dyDescent="0.2"/>
    <row r="85" customFormat="1" ht="14.25" x14ac:dyDescent="0.2"/>
    <row r="86" customFormat="1" ht="14.25" x14ac:dyDescent="0.2"/>
    <row r="87" customFormat="1" ht="14.25" customHeight="1" x14ac:dyDescent="0.2"/>
    <row r="88" customFormat="1" ht="14.25" customHeight="1" x14ac:dyDescent="0.2"/>
    <row r="89" customFormat="1" ht="14.25" customHeight="1" x14ac:dyDescent="0.2"/>
    <row r="90" customFormat="1" ht="14.25" customHeight="1" x14ac:dyDescent="0.2"/>
    <row r="91" customFormat="1" ht="14.25" customHeight="1" x14ac:dyDescent="0.2"/>
    <row r="92" customFormat="1" ht="14.25" customHeight="1" x14ac:dyDescent="0.2"/>
    <row r="93" customFormat="1" ht="15" customHeight="1" x14ac:dyDescent="0.2"/>
    <row r="94" customFormat="1" ht="14.25" x14ac:dyDescent="0.2"/>
    <row r="95" customFormat="1" ht="14.25" x14ac:dyDescent="0.2"/>
    <row r="96" customFormat="1" ht="14.25" x14ac:dyDescent="0.2"/>
    <row r="97" customFormat="1" ht="14.25" x14ac:dyDescent="0.2"/>
    <row r="98" customFormat="1" ht="14.25" x14ac:dyDescent="0.2"/>
    <row r="99" customFormat="1" ht="14.25" x14ac:dyDescent="0.2"/>
    <row r="100" customFormat="1" ht="14.25" x14ac:dyDescent="0.2"/>
    <row r="101" customFormat="1" ht="14.25" x14ac:dyDescent="0.2"/>
    <row r="102" customFormat="1" ht="14.25" x14ac:dyDescent="0.2"/>
    <row r="103" customFormat="1" ht="14.25" x14ac:dyDescent="0.2"/>
    <row r="104" customFormat="1" ht="14.25" x14ac:dyDescent="0.2"/>
    <row r="105" customFormat="1" ht="14.25" x14ac:dyDescent="0.2"/>
    <row r="106" customFormat="1" ht="14.25" x14ac:dyDescent="0.2"/>
    <row r="107" customFormat="1" ht="14.25" x14ac:dyDescent="0.2"/>
    <row r="108" customFormat="1" ht="14.25" x14ac:dyDescent="0.2"/>
    <row r="109" customFormat="1" ht="14.25" x14ac:dyDescent="0.2"/>
    <row r="110" customFormat="1" ht="14.25" x14ac:dyDescent="0.2"/>
    <row r="111" customFormat="1" ht="14.25" x14ac:dyDescent="0.2"/>
    <row r="112" customFormat="1" ht="14.25" x14ac:dyDescent="0.2"/>
    <row r="113" customFormat="1" ht="14.25" x14ac:dyDescent="0.2"/>
    <row r="114" customFormat="1" ht="14.25" x14ac:dyDescent="0.2"/>
    <row r="115" customFormat="1" ht="14.25" x14ac:dyDescent="0.2"/>
    <row r="116" customFormat="1" ht="14.25" x14ac:dyDescent="0.2"/>
    <row r="117" customFormat="1" ht="14.25" x14ac:dyDescent="0.2"/>
    <row r="118" customFormat="1" ht="14.25" x14ac:dyDescent="0.2"/>
    <row r="119" customFormat="1" ht="14.25" x14ac:dyDescent="0.2"/>
    <row r="120" customFormat="1" ht="14.25" x14ac:dyDescent="0.2"/>
    <row r="121" customFormat="1" ht="14.25" x14ac:dyDescent="0.2"/>
    <row r="122" customFormat="1" ht="14.25" x14ac:dyDescent="0.2"/>
    <row r="123" customFormat="1" ht="14.25" x14ac:dyDescent="0.2"/>
    <row r="124" customFormat="1" ht="14.25" x14ac:dyDescent="0.2"/>
    <row r="125" customFormat="1" ht="14.25" x14ac:dyDescent="0.2"/>
    <row r="126" customFormat="1" ht="14.25" x14ac:dyDescent="0.2"/>
    <row r="127" customFormat="1" ht="14.25" x14ac:dyDescent="0.2"/>
    <row r="128" customFormat="1" ht="14.25" x14ac:dyDescent="0.2"/>
    <row r="129" customFormat="1" ht="14.25" x14ac:dyDescent="0.2"/>
    <row r="130" customFormat="1" ht="14.25" x14ac:dyDescent="0.2"/>
    <row r="131" customFormat="1" ht="14.25" x14ac:dyDescent="0.2"/>
    <row r="132" customFormat="1" ht="14.25" x14ac:dyDescent="0.2"/>
    <row r="133" customFormat="1" ht="14.25" x14ac:dyDescent="0.2"/>
    <row r="134" customFormat="1" ht="14.25" x14ac:dyDescent="0.2"/>
    <row r="135" customFormat="1" ht="14.25" x14ac:dyDescent="0.2"/>
    <row r="136" customFormat="1" ht="14.25" x14ac:dyDescent="0.2"/>
    <row r="137" customFormat="1" ht="14.25" x14ac:dyDescent="0.2"/>
    <row r="138" customFormat="1" ht="14.25" x14ac:dyDescent="0.2"/>
    <row r="139" customFormat="1" ht="14.25" x14ac:dyDescent="0.2"/>
    <row r="140" customFormat="1" ht="14.25" x14ac:dyDescent="0.2"/>
    <row r="141" customFormat="1" ht="14.25" x14ac:dyDescent="0.2"/>
    <row r="142" customFormat="1" ht="14.25" x14ac:dyDescent="0.2"/>
    <row r="143" customFormat="1" ht="14.25" x14ac:dyDescent="0.2"/>
    <row r="144" customFormat="1" ht="14.25" x14ac:dyDescent="0.2"/>
    <row r="145" customFormat="1" ht="14.25" x14ac:dyDescent="0.2"/>
    <row r="146" customFormat="1" ht="14.25" x14ac:dyDescent="0.2"/>
    <row r="147" customFormat="1" ht="14.25" x14ac:dyDescent="0.2"/>
    <row r="148" customFormat="1" ht="14.25" x14ac:dyDescent="0.2"/>
    <row r="149" customFormat="1" ht="36.75" customHeight="1" x14ac:dyDescent="0.2"/>
    <row r="150" customFormat="1" ht="14.25" x14ac:dyDescent="0.2"/>
    <row r="151" customFormat="1" ht="14.25" x14ac:dyDescent="0.2"/>
    <row r="152" customFormat="1" ht="14.25" x14ac:dyDescent="0.2"/>
    <row r="153" customFormat="1" ht="14.25" x14ac:dyDescent="0.2"/>
    <row r="154" customFormat="1" ht="14.25" x14ac:dyDescent="0.2"/>
    <row r="155" customFormat="1" ht="14.25" x14ac:dyDescent="0.2"/>
    <row r="156" customFormat="1" ht="14.25" x14ac:dyDescent="0.2"/>
    <row r="157" customFormat="1" ht="14.25" x14ac:dyDescent="0.2"/>
    <row r="158" customFormat="1" ht="14.25" x14ac:dyDescent="0.2"/>
    <row r="159" customFormat="1" ht="14.25" x14ac:dyDescent="0.2"/>
    <row r="160" customFormat="1" ht="14.25" x14ac:dyDescent="0.2"/>
    <row r="161" customFormat="1" ht="14.25" x14ac:dyDescent="0.2"/>
    <row r="162" customFormat="1" ht="14.25" x14ac:dyDescent="0.2"/>
    <row r="163" customFormat="1" ht="14.25" x14ac:dyDescent="0.2"/>
    <row r="164" customFormat="1" ht="14.25" x14ac:dyDescent="0.2"/>
    <row r="165" customFormat="1" ht="14.25" x14ac:dyDescent="0.2"/>
    <row r="166" customFormat="1" ht="14.25" x14ac:dyDescent="0.2"/>
    <row r="167" customFormat="1" ht="14.25" x14ac:dyDescent="0.2"/>
    <row r="168" customFormat="1" ht="14.25" x14ac:dyDescent="0.2"/>
    <row r="169" customFormat="1" ht="14.25" x14ac:dyDescent="0.2"/>
    <row r="170" customFormat="1" ht="14.25" x14ac:dyDescent="0.2"/>
    <row r="171" customFormat="1" ht="14.25" x14ac:dyDescent="0.2"/>
    <row r="172" customFormat="1" ht="14.25" x14ac:dyDescent="0.2"/>
    <row r="173" customFormat="1" ht="14.25" x14ac:dyDescent="0.2"/>
    <row r="10000" spans="52:52" x14ac:dyDescent="0.2">
      <c r="AZ10000" s="82">
        <v>5</v>
      </c>
    </row>
  </sheetData>
  <mergeCells count="17">
    <mergeCell ref="N50:X55"/>
    <mergeCell ref="M28:W33"/>
    <mergeCell ref="C15:E15"/>
    <mergeCell ref="C48:E48"/>
    <mergeCell ref="M38:W38"/>
    <mergeCell ref="M27:W27"/>
    <mergeCell ref="M17:W22"/>
    <mergeCell ref="N49:X49"/>
    <mergeCell ref="B1:J1"/>
    <mergeCell ref="B2:J2"/>
    <mergeCell ref="C37:E37"/>
    <mergeCell ref="M16:W16"/>
    <mergeCell ref="M39:W44"/>
    <mergeCell ref="N5:X5"/>
    <mergeCell ref="N6:X11"/>
    <mergeCell ref="C4:E4"/>
    <mergeCell ref="C26:E26"/>
  </mergeCells>
  <phoneticPr fontId="31" type="noConversion"/>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51" sqref="A51:F62"/>
    </sheetView>
  </sheetViews>
  <sheetFormatPr defaultRowHeight="14.25" x14ac:dyDescent="0.2"/>
  <cols>
    <col min="1" max="1" width="38.875" style="106" customWidth="1"/>
    <col min="2" max="2" width="15" hidden="1" customWidth="1"/>
    <col min="3" max="3" width="22.625" customWidth="1"/>
    <col min="4" max="4" width="18.875" customWidth="1"/>
    <col min="5" max="5" width="23.375" customWidth="1"/>
    <col min="6" max="6" width="18.875" style="106" customWidth="1"/>
    <col min="7" max="7" width="32.75" customWidth="1"/>
    <col min="11" max="11" width="24.25" customWidth="1"/>
  </cols>
  <sheetData>
    <row r="1" spans="1:32" hidden="1" x14ac:dyDescent="0.2">
      <c r="A1" s="103"/>
      <c r="B1" s="1"/>
      <c r="C1" s="1"/>
      <c r="D1" s="1"/>
      <c r="E1" s="1"/>
      <c r="F1" s="1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idden="1" x14ac:dyDescent="0.2">
      <c r="A2" s="103"/>
      <c r="B2" s="1"/>
      <c r="C2" s="1"/>
      <c r="D2" s="1"/>
      <c r="E2" s="1"/>
      <c r="F2" s="1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45" hidden="1" customHeight="1" x14ac:dyDescent="0.2">
      <c r="A3" s="210"/>
      <c r="B3" s="210"/>
      <c r="C3" s="210"/>
      <c r="D3" s="210"/>
      <c r="E3" s="37"/>
      <c r="F3" s="102"/>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ht="13.9" hidden="1" customHeight="1" x14ac:dyDescent="0.2">
      <c r="A4" s="210"/>
      <c r="B4" s="210"/>
      <c r="C4" s="210"/>
      <c r="D4" s="210"/>
      <c r="E4" s="1"/>
      <c r="F4" s="116"/>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13.9" hidden="1" customHeight="1" x14ac:dyDescent="0.2">
      <c r="A5" s="210"/>
      <c r="B5" s="210"/>
      <c r="C5" s="210"/>
      <c r="D5" s="210"/>
      <c r="E5" s="1"/>
      <c r="F5" s="116"/>
      <c r="G5" s="16"/>
      <c r="H5" s="16"/>
      <c r="I5" s="16"/>
      <c r="J5" s="16"/>
      <c r="K5" s="16"/>
      <c r="L5" s="16"/>
      <c r="M5" s="16"/>
      <c r="N5" s="16"/>
      <c r="O5" s="16"/>
      <c r="P5" s="16"/>
      <c r="Q5" s="16"/>
      <c r="R5" s="16"/>
      <c r="S5" s="16"/>
      <c r="T5" s="16"/>
      <c r="U5" s="16"/>
      <c r="V5" s="16"/>
      <c r="W5" s="16"/>
      <c r="X5" s="16"/>
      <c r="Y5" s="16"/>
      <c r="Z5" s="16"/>
      <c r="AA5" s="16"/>
      <c r="AB5" s="16"/>
      <c r="AC5" s="16"/>
      <c r="AD5" s="16"/>
      <c r="AE5" s="16"/>
      <c r="AF5" s="16"/>
    </row>
    <row r="6" spans="1:32" ht="13.9" hidden="1" customHeight="1" x14ac:dyDescent="0.2">
      <c r="A6" s="210"/>
      <c r="B6" s="210"/>
      <c r="C6" s="210"/>
      <c r="D6" s="210"/>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idden="1" x14ac:dyDescent="0.2">
      <c r="A7" s="104"/>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32" hidden="1" x14ac:dyDescent="0.2">
      <c r="A8" s="104"/>
      <c r="B8" s="15"/>
      <c r="C8" s="16"/>
      <c r="D8" s="16"/>
      <c r="E8" s="16"/>
      <c r="F8" s="16"/>
      <c r="H8" s="16"/>
      <c r="I8" s="16"/>
      <c r="J8" s="16"/>
      <c r="K8" s="16"/>
      <c r="L8" s="16"/>
      <c r="M8" s="16"/>
      <c r="N8" s="16"/>
      <c r="O8" s="16"/>
      <c r="P8" s="16"/>
      <c r="Q8" s="16"/>
      <c r="R8" s="16"/>
      <c r="S8" s="16"/>
      <c r="T8" s="16"/>
      <c r="U8" s="16"/>
      <c r="V8" s="16"/>
      <c r="W8" s="16"/>
      <c r="X8" s="16"/>
      <c r="Y8" s="16"/>
      <c r="Z8" s="16"/>
      <c r="AA8" s="16"/>
      <c r="AB8" s="16"/>
      <c r="AC8" s="16"/>
      <c r="AD8" s="16"/>
    </row>
    <row r="9" spans="1:32" ht="28.5" hidden="1" x14ac:dyDescent="0.2">
      <c r="A9" s="105" t="s">
        <v>42</v>
      </c>
      <c r="B9" s="17"/>
      <c r="C9" s="18" t="s">
        <v>19</v>
      </c>
      <c r="D9" s="18" t="s">
        <v>152</v>
      </c>
      <c r="E9" s="74" t="s">
        <v>151</v>
      </c>
      <c r="F9" s="99" t="s">
        <v>148</v>
      </c>
      <c r="G9" s="100"/>
      <c r="H9" s="16"/>
      <c r="I9" s="16"/>
      <c r="J9" s="16"/>
      <c r="K9" s="16"/>
      <c r="L9" s="16"/>
      <c r="M9" s="16"/>
      <c r="N9" s="16"/>
      <c r="O9" s="16"/>
      <c r="P9" s="16"/>
      <c r="Q9" s="16"/>
      <c r="R9" s="16"/>
      <c r="S9" s="16"/>
      <c r="T9" s="16"/>
      <c r="U9" s="16"/>
      <c r="V9" s="16"/>
      <c r="W9" s="16"/>
      <c r="X9" s="16"/>
      <c r="Y9" s="16"/>
      <c r="Z9" s="16"/>
      <c r="AA9" s="16"/>
      <c r="AB9" s="16"/>
      <c r="AC9" s="16"/>
      <c r="AD9" s="16"/>
    </row>
    <row r="10" spans="1:32" ht="143.25" hidden="1" customHeight="1" x14ac:dyDescent="0.2">
      <c r="A10" s="105">
        <v>9113</v>
      </c>
      <c r="B10" s="17"/>
      <c r="C10" s="19" t="s">
        <v>49</v>
      </c>
      <c r="D10" s="72" t="s">
        <v>53</v>
      </c>
      <c r="E10" s="72" t="s">
        <v>95</v>
      </c>
      <c r="F10" s="101" t="s">
        <v>149</v>
      </c>
      <c r="H10" s="16"/>
      <c r="I10" s="16"/>
      <c r="J10" s="16"/>
      <c r="K10" s="16"/>
      <c r="L10" s="16"/>
      <c r="M10" s="16"/>
      <c r="N10" s="16"/>
      <c r="O10" s="16"/>
      <c r="P10" s="16"/>
      <c r="Q10" s="16"/>
      <c r="R10" s="16"/>
      <c r="S10" s="16"/>
      <c r="T10" s="16"/>
      <c r="U10" s="16"/>
      <c r="V10" s="16"/>
      <c r="W10" s="16"/>
      <c r="X10" s="16"/>
      <c r="Y10" s="16"/>
      <c r="Z10" s="16"/>
      <c r="AA10" s="16"/>
      <c r="AB10" s="16"/>
      <c r="AC10" s="16"/>
      <c r="AD10" s="16"/>
    </row>
    <row r="11" spans="1:32" ht="78.599999999999994" hidden="1" customHeight="1" x14ac:dyDescent="0.2">
      <c r="A11" s="105">
        <v>9303</v>
      </c>
      <c r="B11" s="17"/>
      <c r="C11" s="19" t="s">
        <v>50</v>
      </c>
      <c r="D11" s="18" t="s">
        <v>54</v>
      </c>
      <c r="E11" s="72" t="s">
        <v>87</v>
      </c>
      <c r="F11" s="74"/>
      <c r="G11" s="74"/>
      <c r="H11" s="16"/>
      <c r="I11" s="16"/>
      <c r="J11" s="16"/>
      <c r="K11" s="16"/>
      <c r="L11" s="16"/>
      <c r="M11" s="16"/>
      <c r="N11" s="16"/>
      <c r="O11" s="16"/>
      <c r="P11" s="16"/>
      <c r="Q11" s="16"/>
      <c r="R11" s="16"/>
      <c r="S11" s="16"/>
      <c r="T11" s="16"/>
      <c r="U11" s="16"/>
      <c r="V11" s="16"/>
      <c r="W11" s="16"/>
      <c r="X11" s="16"/>
      <c r="Y11" s="16"/>
      <c r="Z11" s="16"/>
      <c r="AA11" s="16"/>
      <c r="AB11" s="16"/>
      <c r="AC11" s="16"/>
      <c r="AD11" s="16"/>
    </row>
    <row r="12" spans="1:32" ht="78.599999999999994" hidden="1" customHeight="1" x14ac:dyDescent="0.2">
      <c r="F12" s="106" t="s">
        <v>150</v>
      </c>
      <c r="H12" s="16"/>
      <c r="I12" s="16"/>
      <c r="J12" s="16"/>
      <c r="K12" s="16"/>
      <c r="L12" s="16"/>
      <c r="M12" s="16"/>
      <c r="N12" s="16"/>
      <c r="O12" s="16"/>
      <c r="P12" s="16"/>
      <c r="Q12" s="16"/>
      <c r="R12" s="16"/>
      <c r="S12" s="16"/>
      <c r="T12" s="16"/>
      <c r="U12" s="16"/>
      <c r="V12" s="16"/>
      <c r="W12" s="16"/>
      <c r="X12" s="16"/>
      <c r="Y12" s="16"/>
      <c r="Z12" s="16"/>
      <c r="AA12" s="16"/>
      <c r="AB12" s="16"/>
      <c r="AC12" s="16"/>
      <c r="AD12" s="16"/>
    </row>
    <row r="13" spans="1:32" ht="28.5" hidden="1" x14ac:dyDescent="0.2">
      <c r="A13" s="105" t="s">
        <v>42</v>
      </c>
      <c r="B13" s="17"/>
      <c r="C13" s="18" t="s">
        <v>19</v>
      </c>
      <c r="D13" s="18" t="s">
        <v>138</v>
      </c>
      <c r="E13" s="74" t="s">
        <v>139</v>
      </c>
      <c r="F13" s="93" t="s">
        <v>145</v>
      </c>
      <c r="G13" s="93" t="s">
        <v>146</v>
      </c>
      <c r="H13" s="16"/>
      <c r="I13" s="16"/>
      <c r="J13" s="16"/>
      <c r="K13" s="16"/>
      <c r="L13" s="16"/>
      <c r="M13" s="16"/>
      <c r="N13" s="16"/>
      <c r="O13" s="16"/>
      <c r="P13" s="16"/>
      <c r="Q13" s="16"/>
      <c r="R13" s="16"/>
      <c r="S13" s="16"/>
      <c r="T13" s="16"/>
      <c r="U13" s="16"/>
      <c r="V13" s="16"/>
      <c r="W13" s="16"/>
      <c r="X13" s="16"/>
      <c r="Y13" s="16"/>
      <c r="Z13" s="16"/>
      <c r="AA13" s="16"/>
      <c r="AB13" s="16"/>
      <c r="AC13" s="16"/>
      <c r="AD13" s="16"/>
    </row>
    <row r="14" spans="1:32" ht="102" hidden="1" customHeight="1" x14ac:dyDescent="0.2">
      <c r="A14" s="105">
        <v>9420</v>
      </c>
      <c r="B14" s="17"/>
      <c r="C14" s="19" t="s">
        <v>51</v>
      </c>
      <c r="D14" s="18" t="s">
        <v>135</v>
      </c>
      <c r="E14" s="18" t="s">
        <v>129</v>
      </c>
      <c r="F14" s="92" t="s">
        <v>137</v>
      </c>
      <c r="G14" s="92" t="s">
        <v>130</v>
      </c>
      <c r="H14" s="16"/>
      <c r="I14" s="16"/>
      <c r="J14" s="16"/>
      <c r="K14" s="16"/>
      <c r="L14" s="16"/>
      <c r="M14" s="16"/>
      <c r="N14" s="16"/>
      <c r="O14" s="16"/>
      <c r="P14" s="16"/>
      <c r="Q14" s="16"/>
      <c r="R14" s="16"/>
      <c r="S14" s="16"/>
      <c r="T14" s="16"/>
      <c r="U14" s="16"/>
      <c r="V14" s="16"/>
      <c r="W14" s="16"/>
      <c r="X14" s="16"/>
      <c r="Y14" s="16"/>
      <c r="Z14" s="16"/>
      <c r="AA14" s="16"/>
      <c r="AB14" s="16"/>
      <c r="AC14" s="16"/>
      <c r="AD14" s="16"/>
    </row>
    <row r="15" spans="1:32" ht="102" hidden="1" customHeight="1" x14ac:dyDescent="0.2">
      <c r="A15" s="107"/>
      <c r="B15" s="94"/>
      <c r="C15" s="95"/>
      <c r="D15" s="96"/>
      <c r="E15" s="96"/>
      <c r="F15" s="97"/>
      <c r="G15" s="97"/>
      <c r="H15" s="16"/>
      <c r="I15" s="16"/>
      <c r="J15" s="16"/>
      <c r="K15" s="16"/>
      <c r="L15" s="16"/>
      <c r="M15" s="16"/>
      <c r="N15" s="16"/>
      <c r="O15" s="16"/>
      <c r="P15" s="16"/>
      <c r="Q15" s="16"/>
      <c r="R15" s="16"/>
      <c r="S15" s="16"/>
      <c r="T15" s="16"/>
      <c r="U15" s="16"/>
      <c r="V15" s="16"/>
      <c r="W15" s="16"/>
      <c r="X15" s="16"/>
      <c r="Y15" s="16"/>
      <c r="Z15" s="16"/>
      <c r="AA15" s="16"/>
      <c r="AB15" s="16"/>
      <c r="AC15" s="16"/>
      <c r="AD15" s="16"/>
    </row>
    <row r="16" spans="1:32" ht="102" customHeight="1" x14ac:dyDescent="0.2">
      <c r="A16" s="210" t="s">
        <v>158</v>
      </c>
      <c r="B16" s="210"/>
      <c r="C16" s="210"/>
      <c r="D16" s="210"/>
      <c r="E16" s="210"/>
      <c r="F16" s="210"/>
      <c r="G16" s="37"/>
      <c r="H16" s="37"/>
      <c r="I16" s="37"/>
      <c r="K16" s="16"/>
    </row>
    <row r="18" spans="1:6" ht="20.45" customHeight="1" x14ac:dyDescent="0.2">
      <c r="A18" s="108" t="s">
        <v>131</v>
      </c>
      <c r="B18" s="81"/>
      <c r="C18" s="82"/>
      <c r="D18" s="82"/>
      <c r="E18" s="82"/>
      <c r="F18" s="117"/>
    </row>
    <row r="19" spans="1:6" ht="20.45" hidden="1" customHeight="1" x14ac:dyDescent="0.2">
      <c r="A19" s="108"/>
      <c r="B19" s="81"/>
      <c r="C19" s="82"/>
      <c r="D19" s="82"/>
      <c r="E19" s="82"/>
      <c r="F19" s="117"/>
    </row>
    <row r="20" spans="1:6" ht="20.45" hidden="1" customHeight="1" thickBot="1" x14ac:dyDescent="0.25">
      <c r="A20" s="108" t="s">
        <v>134</v>
      </c>
      <c r="B20" s="81"/>
      <c r="C20" s="82"/>
      <c r="D20" s="82"/>
      <c r="E20" s="82"/>
      <c r="F20" s="117"/>
    </row>
    <row r="21" spans="1:6" ht="22.15" hidden="1" customHeight="1" thickBot="1" x14ac:dyDescent="0.25">
      <c r="A21" s="105" t="s">
        <v>52</v>
      </c>
      <c r="B21" s="74" t="s">
        <v>144</v>
      </c>
      <c r="C21" s="73" t="s">
        <v>112</v>
      </c>
      <c r="E21" s="82"/>
      <c r="F21" s="117"/>
    </row>
    <row r="22" spans="1:6" ht="148.9" hidden="1" customHeight="1" thickBot="1" x14ac:dyDescent="0.25">
      <c r="A22" s="105" t="s">
        <v>140</v>
      </c>
      <c r="B22" s="72" t="s">
        <v>141</v>
      </c>
      <c r="C22" s="75">
        <v>1.5E-3</v>
      </c>
      <c r="E22" s="82"/>
      <c r="F22" s="117"/>
    </row>
    <row r="23" spans="1:6" ht="22.15" hidden="1" customHeight="1" thickBot="1" x14ac:dyDescent="0.25">
      <c r="A23" s="105"/>
      <c r="B23" s="74"/>
      <c r="C23" s="73"/>
      <c r="E23" s="82"/>
      <c r="F23" s="117"/>
    </row>
    <row r="24" spans="1:6" ht="20.45" hidden="1" customHeight="1" thickBot="1" x14ac:dyDescent="0.25">
      <c r="A24" s="108" t="s">
        <v>136</v>
      </c>
      <c r="B24" s="81"/>
      <c r="C24" s="82"/>
      <c r="D24" s="82"/>
      <c r="E24" s="82"/>
      <c r="F24" s="117"/>
    </row>
    <row r="25" spans="1:6" ht="20.45" customHeight="1" x14ac:dyDescent="0.2">
      <c r="A25" s="108"/>
      <c r="B25" s="81"/>
      <c r="C25" s="82"/>
      <c r="D25" s="82"/>
      <c r="E25" s="82"/>
      <c r="F25" s="117"/>
    </row>
    <row r="26" spans="1:6" ht="53.45" customHeight="1" thickBot="1" x14ac:dyDescent="0.25">
      <c r="A26" s="307" t="s">
        <v>2</v>
      </c>
      <c r="B26" s="308" t="s">
        <v>186</v>
      </c>
      <c r="C26" s="308" t="s">
        <v>228</v>
      </c>
      <c r="D26" s="309" t="s">
        <v>3</v>
      </c>
      <c r="E26" s="310" t="s">
        <v>125</v>
      </c>
      <c r="F26" s="311" t="s">
        <v>4</v>
      </c>
    </row>
    <row r="27" spans="1:6" ht="39.6" customHeight="1" x14ac:dyDescent="0.2">
      <c r="A27" s="296" t="s">
        <v>5</v>
      </c>
      <c r="B27" s="196">
        <v>0.3347</v>
      </c>
      <c r="C27" s="196">
        <v>0.35</v>
      </c>
      <c r="D27" s="83" t="s">
        <v>6</v>
      </c>
      <c r="E27" s="84" t="s">
        <v>133</v>
      </c>
      <c r="F27" s="303" t="s">
        <v>73</v>
      </c>
    </row>
    <row r="28" spans="1:6" ht="26.45" customHeight="1" x14ac:dyDescent="0.2">
      <c r="A28" s="297" t="s">
        <v>7</v>
      </c>
      <c r="B28" s="196">
        <v>0.31269999999999998</v>
      </c>
      <c r="C28" s="196">
        <v>0.35</v>
      </c>
      <c r="D28" s="85" t="s">
        <v>8</v>
      </c>
      <c r="E28" s="86" t="s">
        <v>190</v>
      </c>
      <c r="F28" s="304" t="s">
        <v>74</v>
      </c>
    </row>
    <row r="29" spans="1:6" ht="38.25" x14ac:dyDescent="0.2">
      <c r="A29" s="298" t="s">
        <v>9</v>
      </c>
      <c r="B29" s="196">
        <v>0.24690000000000001</v>
      </c>
      <c r="C29" s="196">
        <v>0.24</v>
      </c>
      <c r="D29" s="195" t="s">
        <v>8</v>
      </c>
      <c r="E29" s="194" t="s">
        <v>83</v>
      </c>
      <c r="F29" s="305" t="s">
        <v>130</v>
      </c>
    </row>
    <row r="30" spans="1:6" ht="15.6" customHeight="1" x14ac:dyDescent="0.2">
      <c r="A30" s="312" t="s">
        <v>203</v>
      </c>
      <c r="B30" s="313" t="s">
        <v>203</v>
      </c>
      <c r="C30" s="313" t="s">
        <v>203</v>
      </c>
      <c r="D30" s="314" t="s">
        <v>203</v>
      </c>
      <c r="E30" s="315" t="s">
        <v>203</v>
      </c>
      <c r="F30" s="316" t="s">
        <v>203</v>
      </c>
    </row>
    <row r="31" spans="1:6" ht="21.6" customHeight="1" x14ac:dyDescent="0.2">
      <c r="A31" s="299" t="s">
        <v>60</v>
      </c>
      <c r="B31" s="317" t="s">
        <v>203</v>
      </c>
      <c r="C31" s="317" t="s">
        <v>203</v>
      </c>
      <c r="D31" s="318" t="s">
        <v>203</v>
      </c>
      <c r="E31" s="319" t="s">
        <v>203</v>
      </c>
      <c r="F31" s="320" t="s">
        <v>203</v>
      </c>
    </row>
    <row r="32" spans="1:6" ht="31.5" customHeight="1" x14ac:dyDescent="0.2">
      <c r="A32" s="298" t="s">
        <v>67</v>
      </c>
      <c r="B32" s="196">
        <v>0</v>
      </c>
      <c r="C32" s="196">
        <v>0.05</v>
      </c>
      <c r="D32" s="195" t="s">
        <v>6</v>
      </c>
      <c r="E32" s="194" t="s">
        <v>72</v>
      </c>
      <c r="F32" s="305" t="s">
        <v>76</v>
      </c>
    </row>
    <row r="33" spans="1:6" x14ac:dyDescent="0.2">
      <c r="A33" s="297" t="s">
        <v>68</v>
      </c>
      <c r="B33" s="112">
        <v>0</v>
      </c>
      <c r="C33" s="112">
        <v>0.05</v>
      </c>
      <c r="D33" s="85" t="s">
        <v>6</v>
      </c>
      <c r="E33" s="86" t="s">
        <v>72</v>
      </c>
      <c r="F33" s="304" t="s">
        <v>77</v>
      </c>
    </row>
    <row r="34" spans="1:6" ht="26.45" customHeight="1" x14ac:dyDescent="0.2">
      <c r="A34" s="297" t="s">
        <v>69</v>
      </c>
      <c r="B34" s="112">
        <v>0</v>
      </c>
      <c r="C34" s="112">
        <v>0.05</v>
      </c>
      <c r="D34" s="85" t="s">
        <v>6</v>
      </c>
      <c r="E34" s="86" t="s">
        <v>72</v>
      </c>
      <c r="F34" s="304" t="s">
        <v>78</v>
      </c>
    </row>
    <row r="35" spans="1:6" ht="26.45" customHeight="1" x14ac:dyDescent="0.2">
      <c r="A35" s="297" t="s">
        <v>70</v>
      </c>
      <c r="B35" s="112">
        <v>0.15440000000000001</v>
      </c>
      <c r="C35" s="112">
        <v>0.15</v>
      </c>
      <c r="D35" s="85" t="s">
        <v>6</v>
      </c>
      <c r="E35" s="86" t="s">
        <v>126</v>
      </c>
      <c r="F35" s="304" t="s">
        <v>78</v>
      </c>
    </row>
    <row r="36" spans="1:6" ht="15" thickBot="1" x14ac:dyDescent="0.25">
      <c r="A36" s="300" t="s">
        <v>71</v>
      </c>
      <c r="B36" s="113">
        <v>0</v>
      </c>
      <c r="C36" s="113">
        <v>0.05</v>
      </c>
      <c r="D36" s="87" t="s">
        <v>6</v>
      </c>
      <c r="E36" s="88" t="s">
        <v>72</v>
      </c>
      <c r="F36" s="321" t="s">
        <v>203</v>
      </c>
    </row>
    <row r="37" spans="1:6" ht="15" thickBot="1" x14ac:dyDescent="0.25">
      <c r="A37" s="301" t="s">
        <v>10</v>
      </c>
      <c r="B37" s="114">
        <f>SUM(B27:B36)</f>
        <v>1.0487</v>
      </c>
      <c r="C37" s="114">
        <f>SUM(C27:C36)</f>
        <v>1.29</v>
      </c>
      <c r="D37" s="322" t="s">
        <v>203</v>
      </c>
      <c r="E37" s="323" t="s">
        <v>203</v>
      </c>
      <c r="F37" s="324" t="s">
        <v>203</v>
      </c>
    </row>
    <row r="38" spans="1:6" ht="27" customHeight="1" thickBot="1" x14ac:dyDescent="0.25">
      <c r="A38" s="302" t="s">
        <v>11</v>
      </c>
      <c r="B38" s="115">
        <v>0.13150000000000001</v>
      </c>
      <c r="C38" s="115">
        <v>0.15</v>
      </c>
      <c r="D38" s="110" t="s">
        <v>8</v>
      </c>
      <c r="E38" s="111" t="s">
        <v>127</v>
      </c>
      <c r="F38" s="306" t="s">
        <v>79</v>
      </c>
    </row>
    <row r="39" spans="1:6" hidden="1" x14ac:dyDescent="0.2">
      <c r="A39" s="109" t="s">
        <v>128</v>
      </c>
      <c r="B39" s="15"/>
      <c r="C39" s="15"/>
      <c r="D39" s="15"/>
      <c r="E39" s="15"/>
      <c r="F39" s="16"/>
    </row>
    <row r="40" spans="1:6" hidden="1" x14ac:dyDescent="0.2">
      <c r="A40" s="49" t="s">
        <v>187</v>
      </c>
      <c r="B40" s="147">
        <v>2E-3</v>
      </c>
      <c r="C40" s="15"/>
      <c r="D40" s="15"/>
      <c r="E40" s="15"/>
      <c r="F40" s="16"/>
    </row>
    <row r="42" spans="1:6" ht="18" x14ac:dyDescent="0.2">
      <c r="A42" s="108" t="s">
        <v>132</v>
      </c>
      <c r="B42" s="81"/>
    </row>
    <row r="43" spans="1:6" ht="18" hidden="1" x14ac:dyDescent="0.2">
      <c r="A43" s="108"/>
      <c r="B43" s="81"/>
    </row>
    <row r="44" spans="1:6" ht="18" hidden="1" x14ac:dyDescent="0.2">
      <c r="A44" s="108" t="s">
        <v>134</v>
      </c>
      <c r="B44" s="81"/>
    </row>
    <row r="45" spans="1:6" hidden="1" x14ac:dyDescent="0.2">
      <c r="A45" s="105" t="s">
        <v>52</v>
      </c>
      <c r="B45" s="74"/>
      <c r="C45" s="74" t="s">
        <v>144</v>
      </c>
      <c r="D45" s="73" t="s">
        <v>112</v>
      </c>
    </row>
    <row r="46" spans="1:6" ht="171" hidden="1" x14ac:dyDescent="0.2">
      <c r="A46" s="105" t="s">
        <v>142</v>
      </c>
      <c r="B46" s="74"/>
      <c r="C46" s="72" t="s">
        <v>143</v>
      </c>
      <c r="D46" s="75">
        <v>1.5E-3</v>
      </c>
    </row>
    <row r="47" spans="1:6" hidden="1" x14ac:dyDescent="0.2"/>
    <row r="48" spans="1:6" ht="18" hidden="1" x14ac:dyDescent="0.2">
      <c r="A48" s="108" t="s">
        <v>136</v>
      </c>
      <c r="B48" s="81"/>
    </row>
    <row r="49" spans="1:6" x14ac:dyDescent="0.2">
      <c r="C49" s="82"/>
      <c r="D49" s="82"/>
      <c r="E49" s="82"/>
      <c r="F49" s="117"/>
    </row>
    <row r="50" spans="1:6" ht="26.25" thickBot="1" x14ac:dyDescent="0.25">
      <c r="A50" s="307" t="s">
        <v>2</v>
      </c>
      <c r="B50" s="308" t="s">
        <v>186</v>
      </c>
      <c r="C50" s="308" t="s">
        <v>192</v>
      </c>
      <c r="D50" s="309" t="s">
        <v>3</v>
      </c>
      <c r="E50" s="310" t="s">
        <v>125</v>
      </c>
      <c r="F50" s="311" t="s">
        <v>4</v>
      </c>
    </row>
    <row r="51" spans="1:6" x14ac:dyDescent="0.2">
      <c r="A51" s="296" t="s">
        <v>5</v>
      </c>
      <c r="B51" s="196">
        <v>0.28970000000000001</v>
      </c>
      <c r="C51" s="196">
        <v>0.3</v>
      </c>
      <c r="D51" s="83" t="s">
        <v>6</v>
      </c>
      <c r="E51" s="84" t="s">
        <v>110</v>
      </c>
      <c r="F51" s="303" t="s">
        <v>73</v>
      </c>
    </row>
    <row r="52" spans="1:6" x14ac:dyDescent="0.2">
      <c r="A52" s="297" t="s">
        <v>7</v>
      </c>
      <c r="B52" s="196">
        <v>0.2646</v>
      </c>
      <c r="C52" s="196">
        <v>0.25</v>
      </c>
      <c r="D52" s="85" t="s">
        <v>8</v>
      </c>
      <c r="E52" s="86" t="s">
        <v>84</v>
      </c>
      <c r="F52" s="304" t="s">
        <v>74</v>
      </c>
    </row>
    <row r="53" spans="1:6" ht="38.25" x14ac:dyDescent="0.2">
      <c r="A53" s="298" t="s">
        <v>9</v>
      </c>
      <c r="B53" s="196">
        <v>0.40970000000000001</v>
      </c>
      <c r="C53" s="196">
        <v>0.45</v>
      </c>
      <c r="D53" s="195" t="s">
        <v>8</v>
      </c>
      <c r="E53" s="194" t="s">
        <v>85</v>
      </c>
      <c r="F53" s="305" t="s">
        <v>130</v>
      </c>
    </row>
    <row r="54" spans="1:6" x14ac:dyDescent="0.2">
      <c r="A54" s="312" t="s">
        <v>203</v>
      </c>
      <c r="B54" s="313" t="s">
        <v>203</v>
      </c>
      <c r="C54" s="313" t="s">
        <v>203</v>
      </c>
      <c r="D54" s="314" t="s">
        <v>203</v>
      </c>
      <c r="E54" s="315" t="s">
        <v>203</v>
      </c>
      <c r="F54" s="316" t="s">
        <v>203</v>
      </c>
    </row>
    <row r="55" spans="1:6" x14ac:dyDescent="0.2">
      <c r="A55" s="299" t="s">
        <v>60</v>
      </c>
      <c r="B55" s="317" t="s">
        <v>203</v>
      </c>
      <c r="C55" s="317" t="s">
        <v>203</v>
      </c>
      <c r="D55" s="318" t="s">
        <v>203</v>
      </c>
      <c r="E55" s="319" t="s">
        <v>203</v>
      </c>
      <c r="F55" s="320" t="s">
        <v>203</v>
      </c>
    </row>
    <row r="56" spans="1:6" ht="38.25" x14ac:dyDescent="0.2">
      <c r="A56" s="298" t="s">
        <v>67</v>
      </c>
      <c r="B56" s="196">
        <v>0</v>
      </c>
      <c r="C56" s="196">
        <v>0.05</v>
      </c>
      <c r="D56" s="195" t="s">
        <v>6</v>
      </c>
      <c r="E56" s="194" t="s">
        <v>72</v>
      </c>
      <c r="F56" s="305" t="s">
        <v>76</v>
      </c>
    </row>
    <row r="57" spans="1:6" x14ac:dyDescent="0.2">
      <c r="A57" s="297" t="s">
        <v>68</v>
      </c>
      <c r="B57" s="112">
        <v>0</v>
      </c>
      <c r="C57" s="112">
        <v>0.05</v>
      </c>
      <c r="D57" s="85" t="s">
        <v>6</v>
      </c>
      <c r="E57" s="86" t="s">
        <v>72</v>
      </c>
      <c r="F57" s="304" t="s">
        <v>77</v>
      </c>
    </row>
    <row r="58" spans="1:6" x14ac:dyDescent="0.2">
      <c r="A58" s="297" t="s">
        <v>69</v>
      </c>
      <c r="B58" s="112">
        <v>0</v>
      </c>
      <c r="C58" s="112">
        <v>0.05</v>
      </c>
      <c r="D58" s="85" t="s">
        <v>6</v>
      </c>
      <c r="E58" s="86" t="s">
        <v>72</v>
      </c>
      <c r="F58" s="304" t="s">
        <v>78</v>
      </c>
    </row>
    <row r="59" spans="1:6" x14ac:dyDescent="0.2">
      <c r="A59" s="297" t="s">
        <v>70</v>
      </c>
      <c r="B59" s="112">
        <v>0.1328</v>
      </c>
      <c r="C59" s="112">
        <v>0.15</v>
      </c>
      <c r="D59" s="85" t="s">
        <v>6</v>
      </c>
      <c r="E59" s="86" t="s">
        <v>126</v>
      </c>
      <c r="F59" s="304" t="s">
        <v>78</v>
      </c>
    </row>
    <row r="60" spans="1:6" ht="15" thickBot="1" x14ac:dyDescent="0.25">
      <c r="A60" s="300" t="s">
        <v>71</v>
      </c>
      <c r="B60" s="113">
        <v>0</v>
      </c>
      <c r="C60" s="113">
        <v>0.05</v>
      </c>
      <c r="D60" s="87" t="s">
        <v>6</v>
      </c>
      <c r="E60" s="88" t="s">
        <v>72</v>
      </c>
      <c r="F60" s="321" t="s">
        <v>203</v>
      </c>
    </row>
    <row r="61" spans="1:6" ht="15" thickBot="1" x14ac:dyDescent="0.25">
      <c r="A61" s="301" t="s">
        <v>10</v>
      </c>
      <c r="B61" s="114">
        <f>SUM(B51:B60)</f>
        <v>1.0968</v>
      </c>
      <c r="C61" s="114">
        <v>1.0964</v>
      </c>
      <c r="D61" s="322" t="s">
        <v>203</v>
      </c>
      <c r="E61" s="89" t="s">
        <v>80</v>
      </c>
      <c r="F61" s="324" t="s">
        <v>203</v>
      </c>
    </row>
    <row r="62" spans="1:6" ht="15" thickBot="1" x14ac:dyDescent="0.25">
      <c r="A62" s="302" t="s">
        <v>11</v>
      </c>
      <c r="B62" s="115">
        <v>0.20580000000000001</v>
      </c>
      <c r="C62" s="113">
        <v>0.25</v>
      </c>
      <c r="D62" s="110" t="s">
        <v>8</v>
      </c>
      <c r="E62" s="111" t="s">
        <v>84</v>
      </c>
      <c r="F62" s="306" t="s">
        <v>79</v>
      </c>
    </row>
    <row r="63" spans="1:6" hidden="1" x14ac:dyDescent="0.2">
      <c r="A63" s="109" t="s">
        <v>128</v>
      </c>
      <c r="B63" s="15"/>
      <c r="C63" s="15"/>
      <c r="D63" s="15"/>
      <c r="E63" s="15"/>
      <c r="F63" s="16"/>
    </row>
    <row r="64" spans="1:6" hidden="1" x14ac:dyDescent="0.2">
      <c r="A64" s="49" t="s">
        <v>187</v>
      </c>
      <c r="B64" s="145">
        <v>2E-3</v>
      </c>
    </row>
    <row r="66" spans="1:7" ht="18" x14ac:dyDescent="0.2">
      <c r="C66" s="81"/>
      <c r="D66" s="82"/>
      <c r="E66" s="82"/>
      <c r="F66" s="117"/>
      <c r="G66" s="82"/>
    </row>
    <row r="67" spans="1:7" x14ac:dyDescent="0.2">
      <c r="C67" s="82"/>
      <c r="D67" s="82"/>
      <c r="E67" s="82"/>
      <c r="F67" s="117"/>
      <c r="G67" s="82"/>
    </row>
    <row r="71" spans="1:7" x14ac:dyDescent="0.2">
      <c r="A71" s="200" t="s">
        <v>55</v>
      </c>
      <c r="B71" s="200"/>
      <c r="C71" s="200"/>
      <c r="D71" s="200"/>
      <c r="E71" s="200"/>
    </row>
    <row r="72" spans="1:7" ht="13.9" customHeight="1" x14ac:dyDescent="0.2">
      <c r="A72" s="240" t="s">
        <v>56</v>
      </c>
      <c r="B72" s="240"/>
      <c r="C72" s="240"/>
      <c r="D72" s="240"/>
      <c r="E72" s="240"/>
    </row>
    <row r="10000" spans="52:52" x14ac:dyDescent="0.2">
      <c r="AZ10000">
        <v>2</v>
      </c>
    </row>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תוכן</vt:lpstr>
      <vt:lpstr>מסלולים מתמחים</vt:lpstr>
      <vt:lpstr>מסלולים כלליים</vt:lpstr>
      <vt:lpstr>מסלולים  מתמחים</vt:lpstr>
      <vt:lpstr>מסלולים עוקבי מדדים</vt:lpstr>
      <vt:lpstr>חיסכון לכל ילד</vt:lpstr>
      <vt:lpstr>'מסלולים  מתמחים'!Print_Area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7_17_0_2024_7</dc:title>
  <dc:creator>Adi Cohen</dc:creator>
  <cp:lastModifiedBy>Artiom Zelensky</cp:lastModifiedBy>
  <cp:lastPrinted>2024-07-04T09:41:51Z</cp:lastPrinted>
  <dcterms:created xsi:type="dcterms:W3CDTF">2019-11-21T10:57:46Z</dcterms:created>
  <dcterms:modified xsi:type="dcterms:W3CDTF">2024-07-09T08:34:26Z</dcterms:modified>
  <dc:language>עברית</dc:language>
</cp:coreProperties>
</file>