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C50EAF00-594C-4DC2-AD93-F7410ABEF5D1}"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3" i="6" l="1"/>
  <c r="G153" i="6"/>
  <c r="F153" i="6"/>
  <c r="G68" i="6"/>
  <c r="G57" i="6"/>
  <c r="F57" i="6"/>
  <c r="F42" i="6"/>
  <c r="F15" i="6"/>
  <c r="G15" i="6"/>
  <c r="G31" i="6"/>
  <c r="F31" i="6"/>
  <c r="G88" i="6"/>
  <c r="F88" i="6"/>
  <c r="F98" i="6"/>
  <c r="G108" i="6"/>
  <c r="F108" i="6"/>
  <c r="G138" i="6"/>
  <c r="F138" i="6"/>
  <c r="G163" i="6"/>
  <c r="F173" i="6"/>
  <c r="F163" i="6"/>
  <c r="J172" i="6"/>
  <c r="I172" i="6"/>
  <c r="J170" i="6"/>
  <c r="I170" i="6"/>
  <c r="J169" i="6"/>
  <c r="I169" i="6"/>
  <c r="J29" i="6" l="1"/>
  <c r="I29" i="6"/>
  <c r="F75" i="1" l="1"/>
  <c r="F19" i="1"/>
  <c r="F37" i="1"/>
  <c r="F56" i="1" l="1"/>
  <c r="J174" i="6"/>
  <c r="I174" i="6"/>
  <c r="C173" i="6"/>
  <c r="J171" i="6"/>
  <c r="I171"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<sst xmlns="http://schemas.openxmlformats.org/spreadsheetml/2006/main" count="1228" uniqueCount="238">
  <si>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</si>
  <si>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</si>
  <si>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</si>
  <si>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</si>
  <si>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</si>
  <si>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</si>
  <si>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</si>
  <si>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</si>
  <si>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</si>
  <si>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</si>
  <si>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</si>
  <si>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</si>
  <si>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</si>
  <si>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</si>
  <si>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</si>
  <si>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</si>
  <si>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</si>
  <si>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</si>
  <si>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</si>
  <si>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</si>
  <si>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</si>
  <si>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</si>
  <si>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</si>
  <si>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</si>
  <si>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</si>
  <si>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</si>
  <si>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</si>
  <si>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</si>
  <si>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</si>
  <si>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</si>
  <si>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</si>
  <si>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</si>
  <si>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</si>
  <si>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</si>
  <si>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</si>
  <si>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</si>
  <si>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</si>
  <si>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</si>
  <si>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</si>
  <si>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</si>
  <si>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</si>
  <si>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</si>
  <si>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</si>
  <si>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</si>
  <si>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</si>
  <si>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</si>
  <si>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</si>
  <si>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</si>
  <si>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</si>
  <si>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</si>
  <si>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</si>
  <si>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</si>
  <si>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</si>
  <si>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</si>
  <si>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</si>
  <si>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</si>
  <si>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</si>
  <si>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</si>
  <si>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</si>
  <si>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</si>
  <si>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</si>
  <si>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</si>
  <si>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</si>
  <si>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</si>
  <si>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</si>
  <si>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</si>
  <si>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</si>
  <si>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</si>
  <si>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</si>
  <si>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</si>
  <si>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</si>
  <si>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</si>
  <si>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</si>
  <si>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</si>
  <si>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</si>
  <si>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</si>
  <si>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</si>
  <si>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</si>
  <si>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</si>
  <si>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</si>
  <si>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</si>
  <si>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</si>
  <si>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</si>
  <si>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</si>
  <si>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</si>
  <si>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</si>
  <si>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</si>
  <si>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</si>
  <si>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</si>
  <si>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</si>
  <si>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</si>
  <si>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</si>
  <si>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</si>
  <si>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</si>
  <si>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</si>
  <si>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</si>
  <si>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</si>
  <si>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</si>
  <si>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</si>
  <si>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</si>
  <si>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</si>
  <si>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</si>
  <si>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</si>
  <si>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</si>
  <si>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</si>
  <si>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</si>
  <si>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</si>
  <si>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</si>
  <si>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</si>
  <si>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</si>
  <si>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</si>
  <si>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</si>
  <si>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</si>
  <si>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</si>
  <si>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</si>
  <si>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</si>
  <si>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</si>
  <si>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</si>
  <si>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</si>
  <si>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</si>
  <si>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</si>
  <si>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</si>
  <si>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</si>
  <si>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</si>
  <si>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</si>
  <si>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</si>
  <si>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</si>
  <si>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</si>
  <si>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</si>
  <si>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</si>
  <si>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</si>
  <si>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</si>
  <si>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</si>
  <si>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</si>
  <si>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</si>
  <si>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</si>
  <si>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</si>
  <si>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</si>
  <si>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</si>
  <si>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</si>
  <si>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</si>
  <si>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</si>
  <si>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</si>
  <si>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</si>
  <si>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</si>
  <si>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</si>
  <si>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</si>
  <si>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</si>
  <si>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</si>
  <si>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</si>
  <si>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</si>
  <si>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</si>
  <si>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</si>
  <si>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</si>
  <si>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</si>
  <si>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</si>
  <si>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</si>
  <si>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</si>
  <si>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</si>
  <si>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</si>
  <si>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</si>
  <si>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</si>
  <si>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</si>
  <si>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</si>
  <si>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</si>
  <si>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</si>
  <si>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</si>
  <si>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</si>
  <si>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</si>
  <si>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</si>
  <si>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</si>
  <si>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</si>
  <si>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</si>
  <si>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</si>
  <si>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</si>
  <si>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</si>
  <si>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</si>
  <si>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</si>
  <si>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</si>
  <si>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</si>
  <si>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</si>
  <si>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</si>
  <si>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</si>
  <si>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</si>
  <si>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</si>
  <si>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</si>
  <si>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</si>
  <si>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</si>
  <si>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</si>
  <si>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</si>
  <si>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</si>
  <si>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</si>
  <si>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</si>
  <si>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</si>
  <si>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</si>
  <si>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</si>
  <si>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</si>
  <si>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</si>
  <si>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</si>
  <si>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</si>
  <si>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</si>
  <si>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</si>
  <si>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</si>
  <si>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</si>
  <si>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</si>
  <si>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</si>
  <si>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</si>
  <si>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</si>
  <si>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</si>
  <si>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</si>
  <si>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</si>
  <si>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</si>
  <si>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</si>
  <si>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</si>
  <si>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</si>
  <si>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</si>
  <si>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</si>
  <si>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</si>
  <si>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</si>
  <si>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</si>
  <si>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</si>
  <si>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</si>
  <si>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</si>
  <si>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</si>
  <si>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</si>
  <si>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</si>
  <si>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</si>
  <si>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</si>
  <si>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</si>
  <si>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</si>
  <si>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</si>
  <si>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29%-41%</t>
  </si>
  <si>
    <t>22%-34%</t>
  </si>
  <si>
    <t>שיעור החשיפה צפוי 24.04.24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</si>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</sst>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110">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25">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4"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25" fillId="0" borderId="22" xfId="0" applyFont="1" applyBorder="1" applyAlignment="1">
      <alignment horizontal="center" vertical="center" wrapText="1" readingOrder="2"/>
    </xf>
    <xf numFmtId="0" fontId="25" fillId="0" borderId="23" xfId="0" applyFont="1" applyBorder="1" applyAlignment="1">
      <alignment horizontal="center" vertical="center" wrapText="1" readingOrder="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4"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5" fillId="0" borderId="39" xfId="0" applyFont="1" applyBorder="1" applyAlignment="1">
      <alignment horizontal="right" vertical="center" wrapText="1"/>
    </xf>
    <xf numFmtId="0" fontId="25" fillId="0" borderId="41" xfId="0" applyFont="1" applyBorder="1" applyAlignment="1">
      <alignment horizontal="right" vertical="center" wrapText="1"/>
    </xf>
    <xf numFmtId="0" fontId="25" fillId="0" borderId="43" xfId="0" applyFont="1" applyBorder="1" applyAlignment="1">
      <alignment horizontal="right" vertical="center" wrapText="1"/>
    </xf>
    <xf numFmtId="0" fontId="25" fillId="0" borderId="47" xfId="0" applyFont="1" applyBorder="1" applyAlignment="1">
      <alignment horizontal="right" vertical="center" wrapText="1"/>
    </xf>
    <xf numFmtId="0" fontId="25" fillId="0" borderId="49" xfId="0" applyFont="1" applyBorder="1" applyAlignment="1">
      <alignment horizontal="right" vertical="center" wrapText="1"/>
    </xf>
    <xf numFmtId="0" fontId="26" fillId="0" borderId="51" xfId="0" applyFont="1" applyBorder="1" applyAlignment="1">
      <alignment horizontal="right" vertical="center" wrapText="1"/>
    </xf>
    <xf numFmtId="0" fontId="25" fillId="0" borderId="53" xfId="0" applyFont="1" applyBorder="1" applyAlignment="1">
      <alignment horizontal="right" vertical="center" wrapText="1"/>
    </xf>
    <xf numFmtId="0" fontId="25" fillId="0" borderId="54" xfId="0" applyFont="1" applyBorder="1" applyAlignment="1">
      <alignment horizontal="center" vertical="center" wrapText="1" readingOrder="2"/>
    </xf>
    <xf numFmtId="0" fontId="25" fillId="0" borderId="55" xfId="0" applyFont="1" applyBorder="1" applyAlignment="1">
      <alignment horizontal="center" vertical="center" wrapText="1" readingOrder="1"/>
    </xf>
    <xf numFmtId="0" fontId="24" fillId="4" borderId="57" xfId="0" applyFont="1" applyFill="1" applyBorder="1" applyAlignment="1">
      <alignment horizontal="center" vertical="center" wrapText="1" readingOrder="2"/>
    </xf>
    <xf numFmtId="0" fontId="25" fillId="0" borderId="40" xfId="0" applyFont="1" applyBorder="1" applyAlignment="1">
      <alignment horizontal="right" vertical="center" wrapText="1" readingOrder="2"/>
    </xf>
    <xf numFmtId="0" fontId="25" fillId="0" borderId="42" xfId="0" applyFont="1" applyBorder="1" applyAlignment="1">
      <alignment horizontal="right" vertical="center" wrapText="1" readingOrder="2"/>
    </xf>
    <xf numFmtId="0" fontId="25" fillId="0" borderId="44" xfId="0" applyFont="1" applyBorder="1" applyAlignment="1">
      <alignment horizontal="right" vertical="center" wrapText="1" readingOrder="2"/>
    </xf>
    <xf numFmtId="0" fontId="25" fillId="0" borderId="50" xfId="0" applyFont="1" applyBorder="1" applyAlignment="1">
      <alignment horizontal="right" vertical="center" wrapText="1" readingOrder="1"/>
    </xf>
    <xf numFmtId="0" fontId="26" fillId="0" borderId="52" xfId="0" applyFont="1" applyBorder="1" applyAlignment="1">
      <alignment horizontal="right" vertical="center" wrapText="1" readingOrder="1"/>
    </xf>
    <xf numFmtId="0" fontId="25" fillId="0" borderId="56"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21" xfId="0" applyNumberFormat="1" applyFont="1" applyBorder="1" applyAlignment="1">
      <alignment horizontal="center" vertical="center" wrapText="1" readingOrder="1"/>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8" xfId="0" applyFont="1" applyFill="1" applyBorder="1" applyAlignment="1">
      <alignment horizontal="right" vertical="center" wrapText="1" readingOrder="2"/>
    </xf>
    <xf numFmtId="0" fontId="23" fillId="0" borderId="0" xfId="0" applyFont="1" applyAlignment="1">
      <alignment vertical="center" readingOrder="2"/>
    </xf>
    <xf numFmtId="0" fontId="27" fillId="0" borderId="0" xfId="0" applyFont="1" applyAlignment="1">
      <alignment vertical="center" readingOrder="2"/>
    </xf>
    <xf numFmtId="10" fontId="23" fillId="6" borderId="64" xfId="1" applyNumberFormat="1" applyFont="1" applyFill="1" applyBorder="1" applyAlignment="1">
      <alignment horizontal="center" vertical="center"/>
    </xf>
    <xf numFmtId="10" fontId="23" fillId="6" borderId="65" xfId="1" applyNumberFormat="1" applyFont="1" applyFill="1" applyBorder="1" applyAlignment="1">
      <alignment horizontal="center" vertical="center"/>
    </xf>
    <xf numFmtId="10" fontId="23" fillId="6" borderId="66" xfId="1" applyNumberFormat="1" applyFont="1" applyFill="1" applyBorder="1" applyAlignment="1">
      <alignment horizontal="center" vertical="center"/>
    </xf>
    <xf numFmtId="10" fontId="23" fillId="7" borderId="64" xfId="1" applyNumberFormat="1" applyFont="1" applyFill="1" applyBorder="1" applyAlignment="1">
      <alignment horizontal="center" vertical="center"/>
    </xf>
    <xf numFmtId="0" fontId="23" fillId="7" borderId="65" xfId="0" applyFont="1" applyFill="1" applyBorder="1" applyAlignment="1">
      <alignment horizontal="center" vertical="center" readingOrder="2"/>
    </xf>
    <xf numFmtId="10" fontId="23" fillId="7" borderId="65"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64" xfId="1" applyNumberFormat="1" applyFont="1" applyFill="1" applyBorder="1" applyAlignment="1">
      <alignment horizontal="center" vertical="center"/>
    </xf>
    <xf numFmtId="10" fontId="27" fillId="6" borderId="65" xfId="1" applyNumberFormat="1" applyFont="1" applyFill="1" applyBorder="1" applyAlignment="1">
      <alignment horizontal="center" vertical="center"/>
    </xf>
    <xf numFmtId="10" fontId="27" fillId="6" borderId="66" xfId="1" applyNumberFormat="1" applyFont="1" applyFill="1" applyBorder="1" applyAlignment="1">
      <alignment horizontal="center" vertical="center"/>
    </xf>
    <xf numFmtId="10" fontId="27" fillId="7" borderId="64" xfId="1" applyNumberFormat="1" applyFont="1" applyFill="1" applyBorder="1" applyAlignment="1">
      <alignment horizontal="center" vertical="center"/>
    </xf>
    <xf numFmtId="0" fontId="23" fillId="6" borderId="72" xfId="0" applyFont="1" applyFill="1" applyBorder="1" applyAlignment="1">
      <alignment vertical="center" wrapText="1" readingOrder="2"/>
    </xf>
    <xf numFmtId="10" fontId="23" fillId="6" borderId="72" xfId="1" applyNumberFormat="1" applyFont="1" applyFill="1" applyBorder="1" applyAlignment="1">
      <alignment horizontal="center" vertical="center"/>
    </xf>
    <xf numFmtId="0" fontId="23" fillId="6" borderId="72" xfId="0" applyFont="1" applyFill="1" applyBorder="1" applyAlignment="1">
      <alignment horizontal="center" vertical="center" readingOrder="2"/>
    </xf>
    <xf numFmtId="10" fontId="23" fillId="6" borderId="72" xfId="0" applyNumberFormat="1" applyFont="1" applyFill="1" applyBorder="1" applyAlignment="1">
      <alignment horizontal="center" vertical="center"/>
    </xf>
    <xf numFmtId="0" fontId="23" fillId="6" borderId="72" xfId="0" applyFont="1" applyFill="1" applyBorder="1" applyAlignment="1">
      <alignment horizontal="center" vertical="center"/>
    </xf>
    <xf numFmtId="0" fontId="23" fillId="6" borderId="65" xfId="0" applyFont="1" applyFill="1" applyBorder="1" applyAlignment="1">
      <alignment vertical="center" wrapText="1" readingOrder="2"/>
    </xf>
    <xf numFmtId="0" fontId="23" fillId="6" borderId="65" xfId="0" applyFont="1" applyFill="1" applyBorder="1" applyAlignment="1">
      <alignment horizontal="center" vertical="center" readingOrder="2"/>
    </xf>
    <xf numFmtId="10" fontId="23" fillId="6" borderId="65" xfId="0" applyNumberFormat="1" applyFont="1" applyFill="1" applyBorder="1" applyAlignment="1">
      <alignment horizontal="center" vertical="center"/>
    </xf>
    <xf numFmtId="0" fontId="23" fillId="6" borderId="65" xfId="0" applyFont="1" applyFill="1" applyBorder="1" applyAlignment="1">
      <alignment horizontal="center" vertical="center"/>
    </xf>
    <xf numFmtId="0" fontId="23" fillId="6" borderId="0" xfId="0" applyFont="1" applyFill="1" applyAlignment="1">
      <alignment vertical="center"/>
    </xf>
    <xf numFmtId="0" fontId="23" fillId="6" borderId="68" xfId="0" applyFont="1" applyFill="1" applyBorder="1" applyAlignment="1">
      <alignment vertical="center"/>
    </xf>
    <xf numFmtId="165" fontId="23" fillId="7" borderId="65"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64" xfId="1" applyNumberFormat="1" applyFont="1" applyFill="1" applyBorder="1" applyAlignment="1">
      <alignment horizontal="center" vertical="center"/>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0" fontId="7" fillId="2" borderId="0" xfId="0" applyFont="1" applyFill="1" applyAlignment="1">
      <alignment horizontal="right" vertical="center" wrapText="1"/>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3" fillId="6" borderId="67"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68" xfId="0" applyFont="1" applyFill="1" applyBorder="1" applyAlignment="1">
      <alignment horizontal="center" vertical="center" wrapText="1"/>
    </xf>
    <xf numFmtId="0" fontId="23" fillId="6" borderId="69" xfId="0" applyFont="1" applyFill="1" applyBorder="1" applyAlignment="1">
      <alignment horizontal="center" vertical="center" wrapText="1"/>
    </xf>
    <xf numFmtId="0" fontId="23" fillId="6" borderId="70" xfId="0" applyFont="1" applyFill="1" applyBorder="1" applyAlignment="1">
      <alignment horizontal="center" vertical="center" wrapText="1"/>
    </xf>
    <xf numFmtId="0" fontId="23" fillId="6" borderId="71" xfId="0" applyFont="1" applyFill="1" applyBorder="1" applyAlignment="1">
      <alignment horizontal="center" vertical="center" wrapText="1"/>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9" fillId="5" borderId="61" xfId="0" applyFont="1" applyFill="1" applyBorder="1" applyAlignment="1">
      <alignment horizontal="center" vertical="center"/>
    </xf>
    <xf numFmtId="0" fontId="29" fillId="5" borderId="62" xfId="0" applyFont="1" applyFill="1" applyBorder="1" applyAlignment="1">
      <alignment horizontal="center" vertical="center"/>
    </xf>
    <xf numFmtId="0" fontId="29" fillId="5" borderId="63" xfId="0" applyFont="1" applyFill="1" applyBorder="1" applyAlignment="1">
      <alignment horizontal="center" vertical="center"/>
    </xf>
    <xf numFmtId="0" fontId="23" fillId="6" borderId="59"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67" xfId="0" applyFont="1" applyFill="1" applyBorder="1" applyAlignment="1">
      <alignment horizontal="center" vertical="center"/>
    </xf>
    <xf numFmtId="0" fontId="23" fillId="6" borderId="0" xfId="0" applyFont="1" applyFill="1" applyAlignment="1">
      <alignment horizontal="center" vertical="center"/>
    </xf>
    <xf numFmtId="0" fontId="23" fillId="6" borderId="68" xfId="0" applyFont="1" applyFill="1" applyBorder="1" applyAlignment="1">
      <alignment horizontal="center" vertical="center"/>
    </xf>
    <xf numFmtId="0" fontId="23" fillId="6" borderId="69" xfId="0" applyFont="1" applyFill="1" applyBorder="1" applyAlignment="1">
      <alignment horizontal="center" vertical="center"/>
    </xf>
    <xf numFmtId="0" fontId="23" fillId="6" borderId="70" xfId="0" applyFont="1" applyFill="1" applyBorder="1" applyAlignment="1">
      <alignment horizontal="center" vertical="center"/>
    </xf>
    <xf numFmtId="0" fontId="23" fillId="6" borderId="71" xfId="0" applyFont="1" applyFill="1" applyBorder="1" applyAlignment="1">
      <alignment horizontal="center" vertical="center"/>
    </xf>
    <xf numFmtId="0" fontId="0" fillId="0" borderId="0" xfId="0" applyAlignment="1">
      <alignment horizontal="center"/>
    </xf>
    <xf numFmtId="0" fontId="25" fillId="0" borderId="23" xfId="0" applyFont="1" applyBorder="1" applyAlignment="1">
      <alignment horizontal="center" vertical="center" wrapText="1" readingOrder="1"/>
    </xf>
    <xf numFmtId="0" fontId="25" fillId="0" borderId="26" xfId="0" applyFont="1" applyBorder="1" applyAlignment="1">
      <alignment horizontal="center" vertical="center" wrapText="1" readingOrder="1"/>
    </xf>
    <xf numFmtId="0" fontId="25" fillId="0" borderId="29"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0" fontId="25" fillId="0" borderId="25" xfId="0" applyFont="1" applyBorder="1" applyAlignment="1">
      <alignment horizontal="center" vertical="center" wrapText="1" readingOrder="2"/>
    </xf>
    <xf numFmtId="0" fontId="25" fillId="0" borderId="28"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10" fontId="25" fillId="0" borderId="24" xfId="0" applyNumberFormat="1" applyFont="1" applyBorder="1" applyAlignment="1">
      <alignment horizontal="center" vertical="center" wrapText="1" readingOrder="1"/>
    </xf>
    <xf numFmtId="10" fontId="25" fillId="0" borderId="27" xfId="0" applyNumberFormat="1" applyFont="1" applyBorder="1" applyAlignment="1">
      <alignment horizontal="center" vertical="center" wrapText="1" readingOrder="1"/>
    </xf>
    <xf numFmtId="0" fontId="25" fillId="0" borderId="44" xfId="0" applyFont="1" applyBorder="1" applyAlignment="1">
      <alignment horizontal="right" vertical="center" wrapText="1" readingOrder="2"/>
    </xf>
    <xf numFmtId="0" fontId="25" fillId="0" borderId="46" xfId="0" applyFont="1" applyBorder="1" applyAlignment="1">
      <alignment horizontal="right" vertical="center" wrapText="1" readingOrder="2"/>
    </xf>
    <xf numFmtId="0" fontId="25" fillId="0" borderId="48" xfId="0" applyFont="1" applyBorder="1" applyAlignment="1">
      <alignment horizontal="right" vertical="center" wrapText="1" readingOrder="2"/>
    </xf>
    <xf numFmtId="0" fontId="25" fillId="0" borderId="43" xfId="0" applyFont="1" applyBorder="1" applyAlignment="1">
      <alignment horizontal="right" vertical="center" wrapText="1"/>
    </xf>
    <xf numFmtId="0" fontId="25" fillId="0" borderId="45" xfId="0" applyFont="1" applyBorder="1" applyAlignment="1">
      <alignment horizontal="right" vertical="center" wrapText="1"/>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73"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74" xfId="0" applyFont="1" applyFill="1" applyBorder="1" applyAlignment="1">
      <alignment horizontal="center" vertical="center" wrapText="1" readingOrder="2"/>
    </xf>
    <xf numFmtId="0" fontId="4" fillId="2" borderId="75"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76"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0" fontId="23" fillId="6" borderId="77" xfId="0" applyFont="1" applyFill="1" applyBorder="1" applyAlignment="1">
      <alignment vertical="center" wrapText="1" readingOrder="2"/>
    </xf>
    <xf numFmtId="0" fontId="23" fillId="6" borderId="77" xfId="0" applyFont="1" applyFill="1" applyBorder="1" applyAlignment="1">
      <alignment vertical="center" readingOrder="2"/>
    </xf>
    <xf numFmtId="0" fontId="23" fillId="7" borderId="78" xfId="0" applyFont="1" applyFill="1" applyBorder="1" applyAlignment="1">
      <alignment horizontal="center" vertical="center" wrapText="1"/>
    </xf>
    <xf numFmtId="0" fontId="23" fillId="7" borderId="78" xfId="0" applyFont="1" applyFill="1" applyBorder="1" applyAlignment="1">
      <alignment horizontal="center" vertical="center"/>
    </xf>
    <xf numFmtId="0" fontId="28" fillId="5" borderId="79" xfId="0" applyFont="1" applyFill="1" applyBorder="1" applyAlignment="1">
      <alignment vertical="center" readingOrder="2"/>
    </xf>
    <xf numFmtId="0" fontId="29" fillId="5" borderId="80" xfId="0" applyFont="1" applyFill="1" applyBorder="1" applyAlignment="1">
      <alignment horizontal="center" vertical="center" wrapText="1"/>
    </xf>
    <xf numFmtId="0" fontId="29" fillId="5" borderId="72" xfId="0" applyFont="1" applyFill="1" applyBorder="1" applyAlignment="1">
      <alignment horizontal="center" vertical="center" wrapText="1"/>
    </xf>
    <xf numFmtId="0" fontId="29" fillId="5" borderId="81" xfId="0" applyFont="1" applyFill="1" applyBorder="1" applyAlignment="1">
      <alignment horizontal="center" vertical="center" wrapText="1"/>
    </xf>
    <xf numFmtId="0" fontId="29" fillId="5" borderId="72" xfId="0" applyFont="1" applyFill="1" applyBorder="1" applyAlignment="1">
      <alignment horizontal="center" vertical="center"/>
    </xf>
    <xf numFmtId="0" fontId="29" fillId="5" borderId="82" xfId="0" applyFont="1" applyFill="1" applyBorder="1" applyAlignment="1">
      <alignment horizontal="center" vertical="center"/>
    </xf>
    <xf numFmtId="0" fontId="23" fillId="6" borderId="83" xfId="0" applyFont="1" applyFill="1" applyBorder="1" applyAlignment="1">
      <alignment vertical="center" readingOrder="2"/>
    </xf>
    <xf numFmtId="10" fontId="23" fillId="6" borderId="84" xfId="1" applyNumberFormat="1" applyFont="1" applyFill="1" applyBorder="1" applyAlignment="1">
      <alignment horizontal="center" vertical="center"/>
    </xf>
    <xf numFmtId="10" fontId="23" fillId="6" borderId="85" xfId="1" applyNumberFormat="1" applyFont="1" applyFill="1" applyBorder="1" applyAlignment="1">
      <alignment horizontal="center" vertical="center"/>
    </xf>
    <xf numFmtId="10" fontId="23" fillId="6" borderId="86" xfId="1" applyNumberFormat="1" applyFont="1" applyFill="1" applyBorder="1" applyAlignment="1">
      <alignment horizontal="center" vertical="center"/>
    </xf>
    <xf numFmtId="10" fontId="23" fillId="7" borderId="84" xfId="1" applyNumberFormat="1" applyFont="1" applyFill="1" applyBorder="1" applyAlignment="1">
      <alignment horizontal="center" vertical="center"/>
    </xf>
    <xf numFmtId="0" fontId="23" fillId="7" borderId="85" xfId="0" applyFont="1" applyFill="1" applyBorder="1" applyAlignment="1">
      <alignment horizontal="center" vertical="center" readingOrder="2"/>
    </xf>
    <xf numFmtId="10" fontId="23" fillId="7" borderId="85" xfId="0" applyNumberFormat="1" applyFont="1" applyFill="1" applyBorder="1" applyAlignment="1">
      <alignment horizontal="center" vertical="center"/>
    </xf>
    <xf numFmtId="0" fontId="23" fillId="7" borderId="87" xfId="0" applyFont="1" applyFill="1" applyBorder="1" applyAlignment="1">
      <alignment horizontal="center" vertical="center"/>
    </xf>
    <xf numFmtId="166" fontId="29" fillId="5" borderId="72" xfId="0" applyNumberFormat="1" applyFont="1" applyFill="1" applyBorder="1" applyAlignment="1">
      <alignment horizontal="center" vertical="center" wrapText="1"/>
    </xf>
    <xf numFmtId="166" fontId="23" fillId="7" borderId="78" xfId="0" applyNumberFormat="1" applyFont="1" applyFill="1" applyBorder="1" applyAlignment="1">
      <alignment horizontal="center" vertical="center"/>
    </xf>
    <xf numFmtId="166" fontId="23" fillId="7" borderId="65" xfId="0" applyNumberFormat="1" applyFont="1" applyFill="1" applyBorder="1" applyAlignment="1">
      <alignment horizontal="center" vertical="center"/>
    </xf>
    <xf numFmtId="0" fontId="23" fillId="7" borderId="78" xfId="0" applyFont="1" applyFill="1" applyBorder="1" applyAlignment="1">
      <alignment horizontal="center" vertical="center" wrapText="1" readingOrder="2"/>
    </xf>
    <xf numFmtId="166" fontId="29" fillId="5" borderId="81" xfId="0" applyNumberFormat="1" applyFont="1" applyFill="1" applyBorder="1" applyAlignment="1">
      <alignment horizontal="center" vertical="center" wrapText="1"/>
    </xf>
    <xf numFmtId="166" fontId="23" fillId="8" borderId="65" xfId="1" applyNumberFormat="1" applyFont="1" applyFill="1" applyBorder="1" applyAlignment="1">
      <alignment horizontal="center" vertical="center"/>
    </xf>
    <xf numFmtId="166" fontId="23" fillId="8" borderId="66" xfId="1" applyNumberFormat="1" applyFont="1" applyFill="1" applyBorder="1" applyAlignment="1">
      <alignment horizontal="center" vertical="center"/>
    </xf>
    <xf numFmtId="166" fontId="27" fillId="8" borderId="65" xfId="1" applyNumberFormat="1" applyFont="1" applyFill="1" applyBorder="1" applyAlignment="1">
      <alignment horizontal="center" vertical="center"/>
    </xf>
    <xf numFmtId="166" fontId="27" fillId="8" borderId="66" xfId="1" applyNumberFormat="1" applyFont="1" applyFill="1" applyBorder="1" applyAlignment="1">
      <alignment horizontal="center" vertical="center"/>
    </xf>
    <xf numFmtId="166" fontId="23" fillId="8" borderId="85" xfId="1" applyNumberFormat="1" applyFont="1" applyFill="1" applyBorder="1" applyAlignment="1">
      <alignment horizontal="center" vertical="center"/>
    </xf>
    <xf numFmtId="166" fontId="23" fillId="8" borderId="86" xfId="1" applyNumberFormat="1" applyFont="1" applyFill="1" applyBorder="1" applyAlignment="1">
      <alignment horizontal="center" vertical="center"/>
    </xf>
    <xf numFmtId="166" fontId="23" fillId="7" borderId="85" xfId="0" applyNumberFormat="1" applyFont="1" applyFill="1" applyBorder="1" applyAlignment="1">
      <alignment horizontal="center" vertical="center"/>
    </xf>
    <xf numFmtId="166" fontId="23" fillId="7" borderId="87" xfId="0" applyNumberFormat="1" applyFont="1" applyFill="1" applyBorder="1" applyAlignment="1">
      <alignment horizontal="center" vertical="center"/>
    </xf>
    <xf numFmtId="166" fontId="23" fillId="7" borderId="64" xfId="1" applyNumberFormat="1" applyFont="1" applyFill="1" applyBorder="1" applyAlignment="1">
      <alignment horizontal="center" vertical="center"/>
    </xf>
    <xf numFmtId="166" fontId="23" fillId="7" borderId="78" xfId="0" applyNumberFormat="1" applyFont="1" applyFill="1" applyBorder="1" applyAlignment="1">
      <alignment horizontal="center" vertical="center" wrapText="1"/>
    </xf>
    <xf numFmtId="166" fontId="23" fillId="7" borderId="84"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6" borderId="65" xfId="1" applyNumberFormat="1" applyFont="1" applyFill="1" applyBorder="1" applyAlignment="1">
      <alignment horizontal="center" vertical="center"/>
    </xf>
    <xf numFmtId="166" fontId="23" fillId="6" borderId="66" xfId="1" applyNumberFormat="1" applyFont="1" applyFill="1" applyBorder="1" applyAlignment="1">
      <alignment horizontal="center" vertical="center"/>
    </xf>
    <xf numFmtId="166" fontId="23" fillId="6" borderId="84" xfId="1" applyNumberFormat="1" applyFont="1" applyFill="1" applyBorder="1" applyAlignment="1">
      <alignment horizontal="center" vertical="center"/>
    </xf>
    <xf numFmtId="166" fontId="23" fillId="6" borderId="85" xfId="1" applyNumberFormat="1" applyFont="1" applyFill="1" applyBorder="1" applyAlignment="1">
      <alignment horizontal="center" vertical="center"/>
    </xf>
    <xf numFmtId="166" fontId="23" fillId="6" borderId="86" xfId="1" applyNumberFormat="1" applyFont="1" applyFill="1" applyBorder="1" applyAlignment="1">
      <alignment horizontal="center" vertical="center"/>
    </xf>
    <xf numFmtId="0" fontId="29" fillId="5" borderId="82" xfId="0" applyFont="1" applyFill="1" applyBorder="1" applyAlignment="1">
      <alignment horizontal="center" vertical="center" wrapText="1"/>
    </xf>
    <xf numFmtId="166" fontId="29" fillId="5" borderId="88" xfId="0" applyNumberFormat="1" applyFont="1" applyFill="1" applyBorder="1" applyAlignment="1">
      <alignment horizontal="center" vertical="center" wrapText="1"/>
    </xf>
    <xf numFmtId="0" fontId="25" fillId="0" borderId="89" xfId="0" applyFont="1" applyBorder="1" applyAlignment="1">
      <alignment horizontal="right" vertical="center" wrapText="1"/>
    </xf>
    <xf numFmtId="0" fontId="25" fillId="0" borderId="90" xfId="0" applyFont="1" applyBorder="1" applyAlignment="1">
      <alignment horizontal="right" vertical="center" wrapText="1"/>
    </xf>
    <xf numFmtId="0" fontId="25" fillId="0" borderId="91" xfId="0" applyFont="1" applyBorder="1" applyAlignment="1">
      <alignment horizontal="right" vertical="center" wrapText="1"/>
    </xf>
    <xf numFmtId="0" fontId="25" fillId="0" borderId="93" xfId="0" applyFont="1" applyBorder="1" applyAlignment="1">
      <alignment horizontal="right" vertical="center" wrapText="1"/>
    </xf>
    <xf numFmtId="0" fontId="25" fillId="0" borderId="94" xfId="0" applyFont="1" applyBorder="1" applyAlignment="1">
      <alignment horizontal="right" vertical="center" wrapText="1"/>
    </xf>
    <xf numFmtId="0" fontId="26" fillId="0" borderId="95" xfId="0" applyFont="1" applyBorder="1" applyAlignment="1">
      <alignment horizontal="right" vertical="center" wrapText="1"/>
    </xf>
    <xf numFmtId="0" fontId="25" fillId="0" borderId="96" xfId="0" applyFont="1" applyBorder="1" applyAlignment="1">
      <alignment horizontal="right" vertical="center" wrapText="1"/>
    </xf>
    <xf numFmtId="0" fontId="25" fillId="0" borderId="97" xfId="0" applyFont="1" applyBorder="1" applyAlignment="1">
      <alignment horizontal="right" vertical="center" wrapText="1" readingOrder="2"/>
    </xf>
    <xf numFmtId="0" fontId="25" fillId="0" borderId="98" xfId="0" applyFont="1" applyBorder="1" applyAlignment="1">
      <alignment horizontal="right" vertical="center" wrapText="1" readingOrder="2"/>
    </xf>
    <xf numFmtId="0" fontId="25" fillId="0" borderId="99" xfId="0" applyFont="1" applyBorder="1" applyAlignment="1">
      <alignment horizontal="right" vertical="center" wrapText="1" readingOrder="2"/>
    </xf>
    <xf numFmtId="0" fontId="25" fillId="0" borderId="104" xfId="0" applyFont="1" applyBorder="1" applyAlignment="1">
      <alignment horizontal="right" vertical="center" wrapText="1" readingOrder="2"/>
    </xf>
    <xf numFmtId="0" fontId="24" fillId="4" borderId="105" xfId="0" applyFont="1" applyFill="1" applyBorder="1" applyAlignment="1">
      <alignment horizontal="right" vertical="center" wrapText="1"/>
    </xf>
    <xf numFmtId="0" fontId="24" fillId="4" borderId="106" xfId="0" applyFont="1" applyFill="1" applyBorder="1" applyAlignment="1">
      <alignment horizontal="center" vertical="center" wrapText="1" readingOrder="2"/>
    </xf>
    <xf numFmtId="0" fontId="24" fillId="4" borderId="107" xfId="0" applyFont="1" applyFill="1" applyBorder="1" applyAlignment="1">
      <alignment horizontal="center" vertical="center" wrapText="1" readingOrder="2"/>
    </xf>
    <xf numFmtId="0" fontId="24" fillId="4" borderId="108" xfId="0" applyFont="1" applyFill="1" applyBorder="1" applyAlignment="1">
      <alignment horizontal="center" vertical="center" wrapText="1" readingOrder="2"/>
    </xf>
    <xf numFmtId="0" fontId="24" fillId="4" borderId="109" xfId="0" applyFont="1" applyFill="1" applyBorder="1" applyAlignment="1">
      <alignment horizontal="right" vertical="center" wrapText="1" readingOrder="2"/>
    </xf>
    <xf numFmtId="166" fontId="25" fillId="0" borderId="92"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100"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101" xfId="0" applyNumberFormat="1" applyFont="1" applyBorder="1" applyAlignment="1">
      <alignment horizontal="right" vertical="center" wrapText="1" readingOrder="2"/>
    </xf>
    <xf numFmtId="166" fontId="25" fillId="0" borderId="102"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103"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46">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2733675</xdr:colOff>
      <xdr:row>0</xdr:row>
      <xdr:rowOff>76200</xdr:rowOff>
    </xdr:from>
    <xdr:to>
      <xdr:col>1</xdr:col>
      <xdr:colOff>5013869</xdr:colOff>
      <xdr:row>3</xdr:row>
      <xdr:rowOff>105529</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019531" y="76200"/>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2143125</xdr:colOff>
      <xdr:row>0</xdr:row>
      <xdr:rowOff>123825</xdr:rowOff>
    </xdr:from>
    <xdr:to>
      <xdr:col>1</xdr:col>
      <xdr:colOff>2476500</xdr:colOff>
      <xdr:row>2</xdr:row>
      <xdr:rowOff>95250</xdr:rowOff>
    </xdr:to>
    <xdr:pic>
      <xdr:nvPicPr>
        <xdr:cNvPr id="4" name="Picture 3" descr="לוגו נגישות">
          <a:extLst>
            <a:ext uri="{FF2B5EF4-FFF2-40B4-BE49-F238E27FC236}">
              <a16:creationId xmlns:a16="http://schemas.microsoft.com/office/drawing/2014/main" id="{599E84EB-9E17-43A1-AB57-BD3E303DFB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81300" y="1238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683559</xdr:colOff>
      <xdr:row>1</xdr:row>
      <xdr:rowOff>11206</xdr:rowOff>
    </xdr:from>
    <xdr:to>
      <xdr:col>8</xdr:col>
      <xdr:colOff>646710</xdr:colOff>
      <xdr:row>2</xdr:row>
      <xdr:rowOff>438456</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5363260" y="190500"/>
          <a:ext cx="227156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526677</xdr:colOff>
      <xdr:row>15</xdr:row>
      <xdr:rowOff>201706</xdr:rowOff>
    </xdr:from>
    <xdr:to>
      <xdr:col>5</xdr:col>
      <xdr:colOff>377707</xdr:colOff>
      <xdr:row>15</xdr:row>
      <xdr:rowOff>1065288</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9363822" y="201706"/>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B22DE3-B1B2-4772-8026-B7CC6E8F303D}" name="TitleRegion1.a8.i20.1" displayName="TitleRegion1.a8.i20.1" ref="A8:I20" totalsRowShown="0" headerRowDxfId="235" headerRowBorderDxfId="244" tableBorderDxfId="245">
  <autoFilter ref="A8:I20" xr:uid="{50C9A9F2-49B9-4646-9C0A-D1DCD34627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404C737-20D0-431E-AEAD-30FA8E17358D}" name="אפיק השקעה " dataDxfId="243"/>
    <tableColumn id="2" xr3:uid="{2100E235-559F-4359-A38E-9C9D8EE9B0C8}" name="שיעור חשיפה צפוי לשנת 2023" dataDxfId="242"/>
    <tableColumn id="3" xr3:uid="{D0625874-58FA-4E7F-9E05-B06F3BFB369B}" name="שיעור חשיפה  22.11.2023 צפוי" dataDxfId="241"/>
    <tableColumn id="4" xr3:uid="{2BF4E02E-FB8D-4B59-B165-530819268713}" name="שיעור החשיפה בפועל 31.12.2023" dataDxfId="240"/>
    <tableColumn id="5" xr3:uid="{B9301A7C-D0FF-4928-B874-6336C17819FD}" name="שיעור החשיפה צפוי 2024" dataDxfId="239"/>
    <tableColumn id="6" xr3:uid="{05F1809A-D992-45E0-82F4-E164F29072C4}" name="שיעור החשיפה צפוי 24.04.24" dataDxfId="238"/>
    <tableColumn id="7" xr3:uid="{025308F2-9667-42BC-B5D5-83ECD60CC267}" name="טווח סטייה" dataDxfId="237"/>
    <tableColumn id="8" xr3:uid="{6D88B92A-C97C-4281-BE01-1FB2DA99D933}" name="גבולות שיעור החשיפה הצפויה" dataDxfId="236"/>
    <tableColumn id="9" xr3:uid="{341C8F1D-2AAE-4833-B05C-B93400D9B8B6}"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F3E052A-BE8D-477C-BAB0-45FE76CFA7AD}" name="TitleRegion1.b73.k79.6" displayName="TitleRegion1.b73.k79.6" ref="B73:K79" totalsRowShown="0" headerRowBorderDxfId="135" tableBorderDxfId="136" totalsRowBorderDxfId="134">
  <autoFilter ref="B73:K79" xr:uid="{97574A57-F6E2-4696-AAF8-C8B79E5654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EC15977-D8D0-4F99-8F26-F6B7FF134165}" name="אפיק השקעה" dataDxfId="133"/>
    <tableColumn id="2" xr3:uid="{7063FA42-5E90-4C5B-875D-7FF146597410}" name="אלפא מור תגמולים – מניות בארה&quot;ב עוקב מדד S&amp;P 500" dataDxfId="132" dataCellStyle="Percent"/>
    <tableColumn id="3" xr3:uid="{3BFF48E1-9E31-4508-9B59-30C049814EDD}" name="מור השתלמות – מניות בארה&quot;ב עוקב מדד S&amp;P 500" dataDxfId="131" dataCellStyle="Percent"/>
    <tableColumn id="4" xr3:uid="{6480DC1D-82C8-4642-AF06-506986AA28F0}" name="מור קופת גמל להשקעה –מניות בארה&quot;ב עוקב מדד S&amp;P 500" dataDxfId="130" dataCellStyle="Percent"/>
    <tableColumn id="5" xr3:uid="{5BC34F09-A797-4874-B676-A542263E3B62}" name="_x0009_שיעור חשיפה צפוי לשנת 2024" dataDxfId="129" dataCellStyle="Percent"/>
    <tableColumn id="6" xr3:uid="{01C29C3A-4179-40A9-BD99-6833FCD7E362}" name="שיעור החשיפה צפוי 24.04.24" dataDxfId="128" dataCellStyle="Percent"/>
    <tableColumn id="7" xr3:uid="{A1CA8FE0-2E2A-4A5C-873E-1282C8E66472}" name="_x0009_טווח סטייה" dataDxfId="127"/>
    <tableColumn id="8" xr3:uid="{A658A882-EBFE-41A2-A66E-92B91A01EA32}" name="_x0009_גבולות שיעור החשיפה הצפויה" dataDxfId="126"/>
    <tableColumn id="9" xr3:uid="{3FC95CBF-F336-4F04-9B8C-502F29D36550}" name="ריק במקור" dataDxfId="125"/>
    <tableColumn id="10" xr3:uid="{6D0B712E-2427-4A45-8622-160D02EF5C10}" name="_x0009_מדד ייחוס" dataDxfId="124"/>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2AB7F72-EA57-46FB-9A1C-05DFD412EB52}" name="TitleRegion1.b83.k89.7" displayName="TitleRegion1.b83.k89.7" ref="B83:K89" totalsRowShown="0" headerRowBorderDxfId="122" tableBorderDxfId="123" totalsRowBorderDxfId="121">
  <autoFilter ref="B83:K89" xr:uid="{20C61369-6C83-4734-A0D6-6D2ED08CB2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64934C2-2FB1-4955-B0A5-9ABFFA6A0C51}" name="אפיק השקעה" dataDxfId="120"/>
    <tableColumn id="2" xr3:uid="{65575388-32C3-4CB8-B472-FEF18734FC5E}" name="אלפא מור תגמולים – מעורב מחקה מדדים" dataDxfId="119" dataCellStyle="Percent"/>
    <tableColumn id="3" xr3:uid="{F013EA48-EEA5-4997-864C-939FAB9C339B}" name="מור השתלמות – מעורב מחקה מדדים" dataDxfId="118" dataCellStyle="Percent"/>
    <tableColumn id="4" xr3:uid="{759DCDDF-0311-4E17-AD99-2B1AF01AB19F}" name="ריק במקור" dataDxfId="117" dataCellStyle="Percent"/>
    <tableColumn id="5" xr3:uid="{6B1F6698-23F2-4B0A-AAFA-35B9339D4D95}" name="_x0009_שיעור חשיפה צפוי לשנת 2024" dataDxfId="116" dataCellStyle="Percent"/>
    <tableColumn id="6" xr3:uid="{8843EC9E-5DA5-4FB2-B3F8-755A23C5DFA0}" name="שיעור החשיפה צפוי 24.04.24" dataDxfId="115" dataCellStyle="Percent"/>
    <tableColumn id="7" xr3:uid="{D94B3038-6759-4413-A02D-2BC042D0B941}" name="_x0009_טווח סטייה" dataDxfId="114"/>
    <tableColumn id="8" xr3:uid="{BE7647C1-2D1C-4A51-858C-6942DCAB35B1}" name="_x0009_גבולות שיעור החשיפה הצפויה" dataDxfId="113"/>
    <tableColumn id="9" xr3:uid="{5374BB73-7E2F-44ED-9DF6-AD26682581F6}" name="ריק במקור2" dataDxfId="112"/>
    <tableColumn id="10" xr3:uid="{8AF68C2A-9912-44B0-B39C-26DB76BD5C94}" name="_x0009_מדד ייחוס" dataDxfId="111"/>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4D1E030-F1AF-470D-9D3B-A16A2DD246F2}" name="TitleRegion1.b93.k99.8" displayName="TitleRegion1.b93.k99.8" ref="B93:K99" totalsRowShown="0" headerRowBorderDxfId="109" tableBorderDxfId="110" totalsRowBorderDxfId="108">
  <autoFilter ref="B93:K99" xr:uid="{394C9F90-7749-4928-A9AC-9A91EA3AD4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3F4CFF3-2651-4CEA-8882-13B0FB898CEF}" name="אפיק השקעה" dataDxfId="107"/>
    <tableColumn id="2" xr3:uid="{D2A8967A-0049-4F61-8B91-7719D732050D}" name="אלפא מור תגמולים – עוקב מדדים גמיש" dataDxfId="106" dataCellStyle="Percent"/>
    <tableColumn id="3" xr3:uid="{03E019F5-B55C-4AB5-BAE6-A702B06BA2AF}" name="ריק במקור" dataDxfId="105" dataCellStyle="Percent"/>
    <tableColumn id="4" xr3:uid="{F3B41DA6-B1E1-453A-BB67-B35E222FA532}" name="ריק במקור2" dataDxfId="104" dataCellStyle="Percent"/>
    <tableColumn id="5" xr3:uid="{8F6662E1-DCDD-44F9-8785-EDAE18144AC9}" name="_x0009_שיעור חשיפה צפוי לשנת 2024" dataDxfId="103" dataCellStyle="Percent"/>
    <tableColumn id="6" xr3:uid="{75C8680F-AAC0-4CC8-A8C6-D54C24764407}" name="שיעור החשיפה צפוי 24.04.24" dataDxfId="102" dataCellStyle="Percent"/>
    <tableColumn id="7" xr3:uid="{44DFBD24-ABA5-4A82-997E-46AEBD89BC3F}" name="_x0009_טווח סטייה" dataDxfId="101"/>
    <tableColumn id="8" xr3:uid="{5B006999-C6CF-468C-9DB5-DFB4B47363AF}" name="_x0009_גבולות שיעור החשיפה הצפויה" dataDxfId="100"/>
    <tableColumn id="9" xr3:uid="{6597C974-3B74-48AB-8AB8-43882625A073}" name="ריק במקור3" dataDxfId="99"/>
    <tableColumn id="10" xr3:uid="{9E897BB2-4202-4355-B160-D47862ECF1C5}" name="_x0009_מדד ייחוס" dataDxfId="98"/>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28DC92-65D4-4964-B849-1DCC32B08C44}" name="TitleRegion1.b103.k109.9" displayName="TitleRegion1.b103.k109.9" ref="B103:K109" totalsRowShown="0" headerRowBorderDxfId="96" tableBorderDxfId="97" totalsRowBorderDxfId="95">
  <autoFilter ref="B103:K109" xr:uid="{25031648-A4A6-4A1F-825B-367BEB7C738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8D15FFA-0B25-4D9F-8EA5-EA6E4D3D8F80}" name="אפיק השקעה" dataDxfId="94"/>
    <tableColumn id="2" xr3:uid="{47A2E144-3039-4091-B47C-1FF68F0021FA}" name="אלפא מור תגמולים – תל בונד 20" dataDxfId="93" dataCellStyle="Percent"/>
    <tableColumn id="3" xr3:uid="{14BA638E-E081-4B31-93E8-348B5C45DDE9}" name="מור השתלמות – תל בונד 20" dataDxfId="92" dataCellStyle="Percent"/>
    <tableColumn id="4" xr3:uid="{50F059E4-DD9B-4FFD-A6ED-6C058A1FB4B5}" name="מור קופת גמל להשקעה – תל בונד 20" dataDxfId="91" dataCellStyle="Percent"/>
    <tableColumn id="5" xr3:uid="{173BBF98-7279-47EF-83FF-4EDEB262BF15}" name="_x0009_שיעור חשיפה צפוי לשנת 2024" dataDxfId="90" dataCellStyle="Percent"/>
    <tableColumn id="6" xr3:uid="{6AF28549-EF65-4DE4-8671-624AB76DE096}" name="שיעור החשיפה צפוי 24.04.24" dataDxfId="89" dataCellStyle="Percent"/>
    <tableColumn id="7" xr3:uid="{7FCE5F87-9AE9-41E4-9BAC-422EA48F529C}" name="_x0009_טווח סטייה" dataDxfId="88"/>
    <tableColumn id="8" xr3:uid="{A626A93B-06EB-434E-BD23-12371317FC68}" name="_x0009_גבולות שיעור החשיפה הצפויה" dataDxfId="87"/>
    <tableColumn id="9" xr3:uid="{E4FE86D3-804F-44F7-BDBA-05FA858212D6}" name="ריק במקור" dataDxfId="86"/>
    <tableColumn id="10" xr3:uid="{3B1E70AD-0E94-4A8E-83B6-C79A7834A6CF}" name="_x0009_מדד ייחוס" dataDxfId="85"/>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863B488-2E10-4F74-AFD5-7539475CC095}" name="TitleRegion1.b113.k119.10" displayName="TitleRegion1.b113.k119.10" ref="B113:K119" totalsRowShown="0" headerRowBorderDxfId="83" tableBorderDxfId="84" totalsRowBorderDxfId="82">
  <autoFilter ref="B113:K119" xr:uid="{3313D4DB-BEB9-4F55-BF5A-FD96571C73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EFD2326-5ED8-443C-8694-37EB8D9B24F4}" name="אפיק השקעה" dataDxfId="81"/>
    <tableColumn id="2" xr3:uid="{9EE5018C-896C-4B15-8488-D962279B94C1}" name="אלפא מור תגמולים – שקליות ריבית קבועה ממשלתיות" dataDxfId="80" dataCellStyle="Percent"/>
    <tableColumn id="3" xr3:uid="{2746676C-21A9-4F4E-9B81-BF43B2CCE7FF}" name="מור השתלמות – שקליות ריבית קבועה ממשלתיות" dataDxfId="79" dataCellStyle="Percent"/>
    <tableColumn id="4" xr3:uid="{E102D6E2-50CB-46F7-AC76-97284FA2FB83}" name="מור קופת גמל להשקעה – שקליות ריבית קבועה ממשלתיות" dataDxfId="78" dataCellStyle="Percent"/>
    <tableColumn id="5" xr3:uid="{A57E0BF7-A517-41E8-AE74-46C01E14C3C7}" name="_x0009_שיעור חשיפה צפוי לשנת 2024" dataDxfId="77" dataCellStyle="Percent"/>
    <tableColumn id="6" xr3:uid="{4DD2DD87-F378-4B1E-B656-D5D6C6DB0F89}" name="שיעור החשיפה צפוי 24.04.24" dataDxfId="76" dataCellStyle="Percent"/>
    <tableColumn id="7" xr3:uid="{E6086239-9F4D-4060-9FE8-A9AE0A893145}" name="_x0009_טווח סטייה" dataDxfId="75"/>
    <tableColumn id="8" xr3:uid="{84C966DE-B827-4BB0-971F-23920ACA9B3D}" name="_x0009_גבולות שיעור החשיפה הצפויה" dataDxfId="74"/>
    <tableColumn id="9" xr3:uid="{1219EAF5-5197-42D3-B024-9D57E3269E92}" name="ריק במקור" dataDxfId="73"/>
    <tableColumn id="10" xr3:uid="{08617F2A-72F7-4C7D-849D-E880FC29D472}" name="_x0009_מדד ייחוס" dataDxfId="72"/>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E4FB683-3B49-49B4-8A95-D9039BF7D7BD}" name="TitleRegion1.b123.k129.11" displayName="TitleRegion1.b123.k129.11" ref="B123:K129" totalsRowShown="0" headerRowBorderDxfId="70" tableBorderDxfId="71" totalsRowBorderDxfId="69">
  <autoFilter ref="B123:K129" xr:uid="{9650F252-AD30-4E0E-85E9-D7889191A02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5564CB3-47F1-41EA-9DC7-436A5F5C0824}" name="אפיק השקעה" dataDxfId="68"/>
    <tableColumn id="2" xr3:uid="{33D599BB-3E86-42B7-B0D2-E11388FD3203}" name="אלפא מור תגמולים – מדדיות ממשלתיות" dataDxfId="67" dataCellStyle="Percent"/>
    <tableColumn id="3" xr3:uid="{49319C97-711E-4233-B07F-5D493915D8DB}" name="מור השתלמות – מדדיות ממשלתיות" dataDxfId="66" dataCellStyle="Percent"/>
    <tableColumn id="4" xr3:uid="{6525EDF4-E556-4285-B667-7138D19C1F99}" name="מור קופת גמל להשקעה – מדדיות ממשלתיות" dataDxfId="65" dataCellStyle="Percent"/>
    <tableColumn id="5" xr3:uid="{89B591D8-AD57-4EA8-A84E-BE5A2AB0FF10}" name="_x0009_שיעור חשיפה צפוי לשנת 2024" dataDxfId="64" dataCellStyle="Percent"/>
    <tableColumn id="6" xr3:uid="{8407B396-B149-4F0F-8C5B-FBB7F5566FF5}" name="שיעור החשיפה צפוי 24.04.24" dataDxfId="63" dataCellStyle="Percent"/>
    <tableColumn id="7" xr3:uid="{3208337B-B3F5-4732-80D5-654F030A0B01}" name="_x0009_טווח סטייה" dataDxfId="62"/>
    <tableColumn id="8" xr3:uid="{20564774-2760-464A-B065-D4A17550287D}" name="_x0009_גבולות שיעור החשיפה הצפויה" dataDxfId="61"/>
    <tableColumn id="9" xr3:uid="{6E9B8161-D427-4A7D-9B20-CC1A3958A31C}" name="ריק במקור" dataDxfId="60"/>
    <tableColumn id="10" xr3:uid="{EEAF3C53-7F50-4013-8B0B-08D20886B2D2}" name="_x0009_מדד ייחוס" dataDxfId="59"/>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6B25706-1E25-4F29-9602-B67D5DE9A66E}" name="TitleRegion1.b133.k139.12" displayName="TitleRegion1.b133.k139.12" ref="B133:K139" totalsRowShown="0" headerRowBorderDxfId="57" tableBorderDxfId="58" totalsRowBorderDxfId="56">
  <autoFilter ref="B133:K139" xr:uid="{8DD9B0E8-6FDE-4135-BE80-9616C60C9D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A5F535E-13BF-4278-9751-14F6B5B31D16}" name="אפיק השקעה" dataDxfId="55"/>
    <tableColumn id="2" xr3:uid="{5A06314D-B146-4510-ACAE-4F5E85EED068}" name="אלפא מור תגמולים – מדדיות ממשלתיות" dataDxfId="54" dataCellStyle="Percent"/>
    <tableColumn id="3" xr3:uid="{C4668614-B57D-4FEC-98BB-C598F7E9E98B}" name="מור השתלמות – מדדיות ממשלתיות" dataDxfId="53" dataCellStyle="Percent"/>
    <tableColumn id="4" xr3:uid="{89C5A786-839B-4148-9FC4-B47FBED62B77}" name="מור קופת גמל להשקעה – מדדיות ממשלתיות" dataDxfId="52" dataCellStyle="Percent"/>
    <tableColumn id="5" xr3:uid="{3F7FBE89-27F9-4D31-ABE6-23C72D0452C9}" name="_x0009_שיעור חשיפה צפוי לשנת 2024" dataDxfId="51" dataCellStyle="Percent"/>
    <tableColumn id="6" xr3:uid="{3C5DEEAE-0474-4C6C-9933-01D3601DC6D2}" name="שיעור החשיפה צפוי 24.04.24" dataDxfId="50" dataCellStyle="Percent"/>
    <tableColumn id="7" xr3:uid="{9C0007D1-0802-4030-ADF2-F725C6A806C7}" name="_x0009_טווח סטייה" dataDxfId="49"/>
    <tableColumn id="8" xr3:uid="{466E0615-D829-468A-8CAD-C1348A7D977A}" name="_x0009_גבולות שיעור החשיפה הצפויה" dataDxfId="48"/>
    <tableColumn id="9" xr3:uid="{8E104A8A-07DA-48D2-B0CF-9EB731B835CE}" name="ריק במקור" dataDxfId="47"/>
    <tableColumn id="10" xr3:uid="{572C8CAE-E29E-4C0C-A776-250E18B200DB}" name="_x0009_מדד ייחוס" dataDxfId="46"/>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8857CC0-CD22-4198-8C8F-E6D18487D163}" name="TitleRegion1.b143.k154.13" displayName="TitleRegion1.b143.k154.13" ref="B143:K154" totalsRowShown="0" headerRowBorderDxfId="44" tableBorderDxfId="45" totalsRowBorderDxfId="43">
  <autoFilter ref="B143:K154" xr:uid="{768ECB43-F300-4D69-99D0-713A5820CA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C8343DF-2182-4142-8F20-4FBBA8C12CEF}" name="אפיק השקעה" dataDxfId="42"/>
    <tableColumn id="2" xr3:uid="{B075934D-3633-4D6F-89A5-674A9A49004E}" name="מור חיסכון לכל ילד – סיכון מוגבר" dataDxfId="41" dataCellStyle="Percent"/>
    <tableColumn id="3" xr3:uid="{6FBBDD61-3031-444D-A6EB-141949DBB412}" name="ריק במקור" dataDxfId="40" dataCellStyle="Percent"/>
    <tableColumn id="4" xr3:uid="{DEA2F9BC-757C-4E5C-91B2-E17E8A22B6D5}" name="ריק במקור2" dataDxfId="39" dataCellStyle="Percent"/>
    <tableColumn id="5" xr3:uid="{290E544E-9FE2-4ED0-A355-17F216C86846}" name="_x0009_שיעור חשיפה צפוי לשנת 2024" dataDxfId="38" dataCellStyle="Percent"/>
    <tableColumn id="6" xr3:uid="{4CC7E1CB-60A4-442D-B5D4-9EF8B9C4D514}" name="שיעור החשיפה צפוי 24.04.24" dataDxfId="37" dataCellStyle="Percent"/>
    <tableColumn id="7" xr3:uid="{26F63189-F6F0-4826-95E3-C8A0EB3B65B8}" name="_x0009_טווח סטייה" dataDxfId="36"/>
    <tableColumn id="8" xr3:uid="{E89DB9F9-B740-4E23-A595-02C8A6FFB396}" name="_x0009_גבולות שיעור החשיפה הצפויה" dataDxfId="35"/>
    <tableColumn id="9" xr3:uid="{C5D7F729-DBAC-44CA-9DDC-8DAE8FC72A39}" name="ריק במקור3" dataDxfId="34"/>
    <tableColumn id="10" xr3:uid="{AC9CD07C-3AEE-4E6F-A870-6EF6C63F4D22}" name="_x0009_מדד ייחוס" dataDxfId="33"/>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A9458F1-3CFE-4848-80ED-91DB45CC7976}" name="TitleRegion1.b158.k164.14" displayName="TitleRegion1.b158.k164.14" ref="B158:K164" totalsRowShown="0" headerRowBorderDxfId="31" tableBorderDxfId="32" totalsRowBorderDxfId="30">
  <autoFilter ref="B158:K164" xr:uid="{9EEAA419-B9ED-4FF4-92CB-85329B0135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4C890C6-9171-472F-86EC-034C3AEEBA95}" name="אפיק השקעה" dataDxfId="29"/>
    <tableColumn id="2" xr3:uid="{A69FF234-25D8-4956-9C35-91A4968637E2}" name="מור חיסכון לכל ילד – מסלול הלכה" dataDxfId="28" dataCellStyle="Percent"/>
    <tableColumn id="3" xr3:uid="{25C1C6C2-5589-42E0-94AC-5C6EF9D687BC}" name="ריק במקור" dataDxfId="27" dataCellStyle="Percent"/>
    <tableColumn id="4" xr3:uid="{91B2F426-18AB-411A-AA5C-F17CCA30B8B6}" name="ריק במקור2" dataDxfId="26" dataCellStyle="Percent"/>
    <tableColumn id="5" xr3:uid="{5CBBDD0A-0E5B-4DE8-861C-01FCB26D6056}" name="_x0009_שיעור חשיפה צפוי לשנת 2024" dataDxfId="25" dataCellStyle="Percent"/>
    <tableColumn id="6" xr3:uid="{5358E178-F7D4-4ED7-9BEC-B80A28F9D63E}" name="שיעור החשיפה צפוי 13.02.24" dataDxfId="24" dataCellStyle="Percent"/>
    <tableColumn id="7" xr3:uid="{D209306F-717F-461D-B46B-26DC1A3BEA2C}" name="_x0009_טווח סטייה" dataDxfId="23"/>
    <tableColumn id="8" xr3:uid="{552FB40D-0813-4C43-B84E-7D355A1F6902}" name="_x0009_גבולות שיעור החשיפה הצפויה" dataDxfId="22"/>
    <tableColumn id="9" xr3:uid="{5B8FF446-DBC4-4CF0-8295-65388E81D066}" name="ריק במקור3" dataDxfId="21"/>
    <tableColumn id="10" xr3:uid="{C421A9D5-AC65-40D1-A6A5-15E1664BA4F2}" name="_x0009_מדד ייחוס" dataDxfId="20"/>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D1D8FDE-9872-4000-B6B6-1610E2E457A5}" name="TitleRegion1.b168.k174.15" displayName="TitleRegion1.b168.k174.15" ref="B168:K174" totalsRowShown="0" headerRowBorderDxfId="18" tableBorderDxfId="19" totalsRowBorderDxfId="17">
  <autoFilter ref="B168:K174" xr:uid="{5831544B-E2B8-4753-B663-6B3B1CBC546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D92AF21-4B09-42A1-B05F-F92D11FC1956}" name="אפיק השקעה" dataDxfId="16"/>
    <tableColumn id="2" xr3:uid="{3021EB14-84D5-4F32-B722-CFF8B3A2FD29}" name="מור חיסכון לכל ילד – מסלול שריעה" dataDxfId="15" dataCellStyle="Percent"/>
    <tableColumn id="3" xr3:uid="{DEF9ECD7-02A5-4142-9807-F073D89AEF21}" name="ריק במקור" dataDxfId="14" dataCellStyle="Percent"/>
    <tableColumn id="4" xr3:uid="{7E310E52-03D6-4439-ABF8-474FC346C798}" name="ריק במקור2" dataDxfId="13" dataCellStyle="Percent"/>
    <tableColumn id="5" xr3:uid="{E16507B7-06AD-4417-B461-5A24C211BDFB}" name="_x0009_שיעור חשיפה צפוי לשנת 2024" dataDxfId="12" dataCellStyle="Percent"/>
    <tableColumn id="6" xr3:uid="{C0BC19AF-0FC4-4F2C-8768-1E36B14B63FE}" name="שיעור החשיפה צפוי 24.04.24"/>
    <tableColumn id="7" xr3:uid="{6F01B1FF-A6C9-45B6-9D7F-C1CB8C91442B}" name="_x0009_טווח סטייה" dataDxfId="11"/>
    <tableColumn id="8" xr3:uid="{56CEF60E-3259-4E80-88B7-240B9A090AAE}" name="_x0009_גבולות שיעור החשיפה הצפויה" dataDxfId="10"/>
    <tableColumn id="9" xr3:uid="{9A7C0D12-3C83-4740-95A7-C941F0585E80}" name="ריק במקור3" dataDxfId="9"/>
    <tableColumn id="10" xr3:uid="{2226B23A-26BD-46B7-AA7A-49914231BD07}" name="_x0009_מדד ייחוס" dataDxfId="8"/>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1BC1D2-C0F2-47F5-B4FB-77B9F8E0A335}" name="TitleRegion1.a26.i38.2" displayName="TitleRegion1.a26.i38.2" ref="A26:I38" totalsRowShown="0" headerRowDxfId="224" headerRowBorderDxfId="233" tableBorderDxfId="234">
  <autoFilter ref="A26:I38" xr:uid="{7161D8B2-AB4B-48C7-9889-792C242DBB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B77BA55-9100-4D2C-9CCD-70BD096D6B1C}" name="אפיק השקעה " dataDxfId="232"/>
    <tableColumn id="2" xr3:uid="{53CAC5B0-CE79-4FB9-B9EA-EF82BDC475E1}" name="שיעור חשיפה צפוי לשנת 2023" dataDxfId="231"/>
    <tableColumn id="3" xr3:uid="{D30285F2-89B9-4DF0-B891-B18A85115271}" name="שיעור חשיפה  22.11.2023 צפוי" dataDxfId="230"/>
    <tableColumn id="4" xr3:uid="{34E7849D-C299-449C-861D-B2F7502C4D25}" name="שיעור החשיפה בפועל 31.12.2023" dataDxfId="229"/>
    <tableColumn id="5" xr3:uid="{6CC837E3-9014-4C4F-B3C9-F5E2A8139FD8}" name="שיעור החשיפה צפוי 2024" dataDxfId="228"/>
    <tableColumn id="6" xr3:uid="{6400F81F-973E-4B52-8448-4203B74CBC40}" name="שיעור החשיפה צפוי 24.04.24" dataDxfId="227"/>
    <tableColumn id="7" xr3:uid="{2D9F09A8-C496-43DE-8B8D-37ED82163368}" name="טווח סטייה" dataDxfId="226"/>
    <tableColumn id="8" xr3:uid="{D8A0AF3B-AF04-4FCC-BD63-6C7C56511FAC}" name="גבולות שיעור החשיפה הצפויה" dataDxfId="225"/>
    <tableColumn id="9" xr3:uid="{00134B28-10C4-46C5-8B04-ECE2F9D79AA8}"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57F8CE1-0519-4BBE-B895-7AC6EE7C5C4F}" name="TitleRegion1.a26.f38.1" displayName="TitleRegion1.a26.f38.1" ref="A26:F38" totalsRowShown="0" headerRowDxfId="0" headerRowBorderDxfId="6" tableBorderDxfId="7">
  <autoFilter ref="A26:F38" xr:uid="{4D1266F1-D036-43DD-AD81-85D36A1970B3}">
    <filterColumn colId="0" hiddenButton="1"/>
    <filterColumn colId="1" hiddenButton="1"/>
    <filterColumn colId="2" hiddenButton="1"/>
    <filterColumn colId="3" hiddenButton="1"/>
    <filterColumn colId="4" hiddenButton="1"/>
    <filterColumn colId="5" hiddenButton="1"/>
  </autoFilter>
  <tableColumns count="6">
    <tableColumn id="1" xr3:uid="{A9891001-F0BE-4CDE-B5B4-D88F556CDEA9}" name="אפיק השקעה " dataDxfId="5"/>
    <tableColumn id="2" xr3:uid="{F78CEBB4-020D-45FB-839E-57881684DB68}" name="שיעור החשיפה בפועל 31.12.2023" dataDxfId="4"/>
    <tableColumn id="3" xr3:uid="{67699F49-3DF4-42CA-AA13-831135F9D67F}" name="שיעור החשיפה צפוי 24.04.24" dataDxfId="3"/>
    <tableColumn id="4" xr3:uid="{80D85688-FE09-40C2-919B-946631285A42}" name="טווח סטייה" dataDxfId="2"/>
    <tableColumn id="5" xr3:uid="{523D52A1-9B41-4B78-9D32-553B744D8F84}" name="גבולות שיעור החשיפה הצפוייה" dataDxfId="1"/>
    <tableColumn id="6" xr3:uid="{A6FE22D7-3962-4076-B0EC-9A5B45076507}"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2888DAD-8028-4312-A2BF-EDEE5BAD13C0}" name="TitleRegion1.a45.i57.3" displayName="TitleRegion1.a45.i57.3" ref="A45:I57" totalsRowShown="0" headerRowDxfId="213" headerRowBorderDxfId="222" tableBorderDxfId="223">
  <autoFilter ref="A45:I57" xr:uid="{B4EDB75D-9659-446E-A831-B11203B74ED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635482D-9FE3-441E-A3D1-4B25B57637BD}" name="אפיק השקעה " dataDxfId="221"/>
    <tableColumn id="2" xr3:uid="{0A3C566B-FECE-498B-BF2E-0E2B50DE090C}" name="שיעור חשיפה צפוי לשנת 2023" dataDxfId="220"/>
    <tableColumn id="3" xr3:uid="{F01B0D54-FE19-44C6-B25E-FEEBD0AABB6F}" name="שיעור חשיפה  07.12.2023 צפוי" dataDxfId="219"/>
    <tableColumn id="4" xr3:uid="{65733F38-9E63-451E-A74C-AC153697999B}" name="שיעור החשיפה בפועל 31.12.2023" dataDxfId="218"/>
    <tableColumn id="5" xr3:uid="{2DC52D9E-6EC9-4111-A5D0-C7FCA202A629}" name="שיעור החשיפה צפוי 2024" dataDxfId="217"/>
    <tableColumn id="6" xr3:uid="{95075D14-8ADC-42EA-8728-7B5645A6F61B}" name="שיעור החשיפה צפוי 24.04.24" dataDxfId="216"/>
    <tableColumn id="7" xr3:uid="{F2C37C65-B472-4314-9E30-9ECDCD7841D5}" name="טווח סטייה" dataDxfId="215"/>
    <tableColumn id="8" xr3:uid="{6A08CCDC-9B47-4769-9751-351A2D1533AE}" name="גבולות שיעור החשיפה הצפויה" dataDxfId="214"/>
    <tableColumn id="9" xr3:uid="{652F8709-787F-42DB-BA64-57356C386C8D}"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970ABE-653E-4BFD-B616-4E79628FA11A}" name="TitleRegion1.a64.i76.4" displayName="TitleRegion1.a64.i76.4" ref="A64:I76" totalsRowShown="0" headerRowDxfId="202" headerRowBorderDxfId="211" tableBorderDxfId="212">
  <autoFilter ref="A64:I76" xr:uid="{1F3D4B9E-3592-46E8-8262-C3F2043BDE8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41DF54F-33C0-4299-81FB-A9D277327A8F}" name="אפיק השקעה " dataDxfId="210"/>
    <tableColumn id="2" xr3:uid="{4C64392E-165A-4765-977C-409B1C81ED9A}" name="שיעור חשיפה צפוי לשנת 2023" dataDxfId="209"/>
    <tableColumn id="3" xr3:uid="{7A29C207-F8D2-48D5-BE99-59164203BAEB}" name="שיעור חשיפה  22.11.2023 צפוי" dataDxfId="208"/>
    <tableColumn id="4" xr3:uid="{30540643-8C23-4368-A61E-05C2FED079E4}" name="שיעור החשיפה בפועל 31.12.2023" dataDxfId="207"/>
    <tableColumn id="5" xr3:uid="{9607C06E-07B1-40E9-9A30-BB59C62C4CE4}" name="שיעור החשיפה צפוי 2024" dataDxfId="206"/>
    <tableColumn id="6" xr3:uid="{ABCB07B3-2A95-439A-9FC3-8BF461504747}" name="שיעור החשיפה צפוי 24.04.24" dataDxfId="205"/>
    <tableColumn id="7" xr3:uid="{B32FDC99-2755-443E-8B8F-76CAA7A60D3A}" name="טווח סטייה" dataDxfId="204"/>
    <tableColumn id="8" xr3:uid="{6C9ACE63-1434-4C79-8324-14A80C92D03C}" name="גבולות שיעור החשיפה הצפויה" dataDxfId="203"/>
    <tableColumn id="9" xr3:uid="{4EF19863-07F9-4E7E-B839-795E2518CA7D}"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0BB5EE-872D-4EC7-88EA-1CE72306F1A3}" name="TitleRegion1.b5.k16.1" displayName="TitleRegion1.b5.k16.1" ref="B5:K16" totalsRowShown="0" headerRowBorderDxfId="200" tableBorderDxfId="201" totalsRowBorderDxfId="199">
  <autoFilter ref="B5:K16" xr:uid="{ED1CB259-555D-45C3-803C-68EF22B48E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76DE5A0-D72C-4114-A809-B543DD2031F4}" name="אפיק השקעה" dataDxfId="198"/>
    <tableColumn id="2" xr3:uid="{52DB7F7F-3D8B-46CC-B0D0-EA99AB3253D3}" name="אלפא מור תגמולים – מניות" dataDxfId="197" dataCellStyle="Percent"/>
    <tableColumn id="3" xr3:uid="{02C494FE-7E55-4094-8E87-C9D7EAF8A6B2}" name="מור השתלמות – מניות" dataDxfId="196" dataCellStyle="Percent"/>
    <tableColumn id="4" xr3:uid="{4A4F202E-239C-4B36-AA24-2E1E6A3C0998}" name="מור קופת גמל להשקעה – מניות" dataDxfId="195" dataCellStyle="Percent"/>
    <tableColumn id="5" xr3:uid="{27DEE9B7-3718-467F-A4B0-E56B681247AB}" name="_x0009_שיעור חשיפה צפוי לשנת 2024" dataDxfId="194" dataCellStyle="Percent"/>
    <tableColumn id="6" xr3:uid="{81B827B9-44E1-4F4C-BF86-8BFB6248ADE1}" name="שיעור החשיפה צפוי 24.04.24" dataDxfId="193" dataCellStyle="Percent"/>
    <tableColumn id="7" xr3:uid="{EC13B688-7A3D-4071-A2F4-CFFD12D1475B}" name="_x0009_טווח סטייה" dataDxfId="192"/>
    <tableColumn id="8" xr3:uid="{8C761789-A500-43C5-90FA-8A26399691AB}" name="_x0009_גבולות שיעור החשיפה הצפויה" dataDxfId="191"/>
    <tableColumn id="9" xr3:uid="{F4D946EB-476D-498A-875A-BDC9085119B2}" name="ריק במקור" dataDxfId="190"/>
    <tableColumn id="10" xr3:uid="{F4D1F0C1-FA15-4DED-BC69-4AF0D0E35FDB}" name="_x0009_מדד ייחוס" dataDxfId="189"/>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9E6B788-7CD3-4D42-A8D4-A35ACBDDB711}" name="TitleRegion1.b21.k32.2" displayName="TitleRegion1.b21.k32.2" ref="B21:K32" totalsRowShown="0" headerRowBorderDxfId="187" tableBorderDxfId="188" totalsRowBorderDxfId="186">
  <autoFilter ref="B21:K32" xr:uid="{725197F3-EEF6-4844-9705-3975A71C66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0196363-48A6-47C9-87D8-B882059E14F9}" name="אפיק השקעה" dataDxfId="185"/>
    <tableColumn id="2" xr3:uid="{D5DB47F0-B2E1-44F9-A4B7-ED1E9ABBA877}" name="אלפא מור תגמולים - אג&quot;ח עד 25% במניות" dataDxfId="184" dataCellStyle="Percent"/>
    <tableColumn id="3" xr3:uid="{B6174A55-6EF1-4AF5-B3F9-5A149BB606D1}" name="מור השתלמות - אג&quot;ח עד 25% במניות" dataDxfId="183" dataCellStyle="Percent"/>
    <tableColumn id="4" xr3:uid="{85F73093-CEE5-412E-8AF7-D5CBA1121DB4}" name="מור קופת גמל להשקעה- אג&quot;ח עד 25% במניות" dataDxfId="182" dataCellStyle="Percent"/>
    <tableColumn id="5" xr3:uid="{0D8EDB4D-C451-4B16-83E8-B4A7E8AEF9CB}" name="_x0009_שיעור חשיפה צפוי לשנת 2024" dataDxfId="181" dataCellStyle="Percent"/>
    <tableColumn id="6" xr3:uid="{4416458E-3A6C-4F20-9A34-6D423120328E}" name="שיעור החשיפה צפוי 24.04.24" dataDxfId="180" dataCellStyle="Percent"/>
    <tableColumn id="7" xr3:uid="{E652B2C2-8960-4B49-BADF-4B2A2F6E6817}" name="_x0009_טווח סטייה" dataDxfId="179"/>
    <tableColumn id="8" xr3:uid="{5A9B13A4-4D1B-446D-960B-55D4779E1604}" name="_x0009_גבולות שיעור החשיפה הצפויה" dataDxfId="178"/>
    <tableColumn id="9" xr3:uid="{F97DBA69-B4ED-4161-8F2F-B6AEF4401C7C}" name="ריק במקור" dataDxfId="177"/>
    <tableColumn id="10" xr3:uid="{DC97ED4F-497C-43C0-95E3-865A402B0CEB}" name="_x0009_מדד ייחוס" dataDxfId="176"/>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0F58BE1-3A41-4A99-9446-0CF60F3BB1BC}" name="TitleRegion1.b37.k43.3" displayName="TitleRegion1.b37.k43.3" ref="B37:K43" totalsRowShown="0" headerRowBorderDxfId="174" tableBorderDxfId="175" totalsRowBorderDxfId="173">
  <autoFilter ref="B37:K43" xr:uid="{5852F2BF-7173-4FC6-AD6E-8CD7E7D1CF8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3589348-CB5A-45F0-8F4B-2785BB0DD736}" name="אפיק השקעה" dataDxfId="172"/>
    <tableColumn id="2" xr3:uid="{61517F21-5944-4114-80B0-B25D3FBD0562}" name="אלפא מור תגמולים - משולב סחיר" dataDxfId="171" dataCellStyle="Percent"/>
    <tableColumn id="3" xr3:uid="{23AA708B-70FC-473E-BA29-93582ED767A4}" name="ריק במקור" dataDxfId="170" dataCellStyle="Percent"/>
    <tableColumn id="4" xr3:uid="{B8432074-4129-444D-9A05-2FF35C5FAE24}" name="ריק במקור2" dataDxfId="169" dataCellStyle="Percent"/>
    <tableColumn id="5" xr3:uid="{BBDE0239-E84D-4A84-86B3-D9A84F3EDD6D}" name="_x0009_שיעור חשיפה צפוי לשנת 2024" dataDxfId="168" dataCellStyle="Percent"/>
    <tableColumn id="6" xr3:uid="{7FA925C5-0434-4475-8287-DD5F9CB5DCC3}" name="שיעור החשיפה צפוי 24.04.24" dataDxfId="167" dataCellStyle="Percent"/>
    <tableColumn id="7" xr3:uid="{2D729529-E5C3-4799-AE52-969FDF1E5F92}" name="_x0009_טווח סטייה" dataDxfId="166"/>
    <tableColumn id="8" xr3:uid="{C51B38AD-7DA1-4FC0-8E02-13B8BD666443}" name="_x0009_גבולות שיעור החשיפה הצפויה" dataDxfId="165"/>
    <tableColumn id="9" xr3:uid="{9FDD586F-7424-4652-AEB0-9EAD0C18620F}" name="ריק במקור3" dataDxfId="164"/>
    <tableColumn id="10" xr3:uid="{C1B713FF-F4DA-48E2-BDF6-F3AD7D2CC079}" name="_x0009_מדד ייחוס" dataDxfId="163"/>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8E7CB2C-2C6E-46E4-902D-4666DAA2E63A}" name="TitleRegion1.b47.k58.4" displayName="TitleRegion1.b47.k58.4" ref="B47:K58" totalsRowShown="0" headerRowBorderDxfId="161" tableBorderDxfId="162" totalsRowBorderDxfId="160">
  <autoFilter ref="B47:K58" xr:uid="{3686B2D7-7864-4132-8BDA-701C21A24B9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467CC3B-D587-4E99-93FD-3BCBA30A165D}" name="אפיק השקעה" dataDxfId="159"/>
    <tableColumn id="2" xr3:uid="{C5D23B5D-78E6-4E4B-8BC2-51CD3C04F7C8}" name="אלפא מור תגמולים - אג&quot;ח" dataDxfId="158" dataCellStyle="Percent"/>
    <tableColumn id="3" xr3:uid="{382C4900-E6AE-4458-A33D-A27B4777854A}" name="מור קרן השתלמות אג&quot;ח" dataDxfId="157" dataCellStyle="Percent"/>
    <tableColumn id="4" xr3:uid="{57790750-DDE6-4BA1-AA7D-3598B9BB7DBA}" name="מור גמל להשקעה - אג&quot;ח" dataDxfId="156" dataCellStyle="Percent"/>
    <tableColumn id="5" xr3:uid="{0D952A9E-BF4A-47F7-ABCC-378EDEF485ED}" name="_x0009_שיעור חשיפה צפוי לשנת 2024" dataDxfId="155" dataCellStyle="Percent"/>
    <tableColumn id="6" xr3:uid="{8E4D172F-4A15-470F-B581-88D03FE86E0E}" name="שיעור החשיפה צפוי 24.04.24" dataDxfId="154" dataCellStyle="Percent"/>
    <tableColumn id="7" xr3:uid="{8F6560A9-B40B-4CD7-8872-8A30FE3F9FB8}" name="_x0009_טווח סטייה" dataDxfId="153"/>
    <tableColumn id="8" xr3:uid="{B1739B8A-57EA-4AA6-B7E7-FE448811961A}" name="_x0009_גבולות שיעור החשיפה הצפויה" dataDxfId="152"/>
    <tableColumn id="9" xr3:uid="{18EB99B9-0B0C-44D0-9B4B-8E369BE81AB0}" name="ריק במקור" dataDxfId="151"/>
    <tableColumn id="10" xr3:uid="{2590528E-0599-4D98-B739-D42BE70428A6}" name="_x0009_מדד ייחוס" dataDxfId="150"/>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51904FA-5D17-4768-B1B0-B541DFC471F2}" name="TitleRegion1.b63.k69.5" displayName="TitleRegion1.b63.k69.5" ref="B63:K69" totalsRowShown="0" headerRowBorderDxfId="148" tableBorderDxfId="149" totalsRowBorderDxfId="147">
  <autoFilter ref="B63:K69" xr:uid="{5173D3BE-F6C1-48F2-ABF9-733BF638BFE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3B0A87D-0533-43DD-A982-8CE1B4375604}" name="אפיק השקעה" dataDxfId="146"/>
    <tableColumn id="2" xr3:uid="{735B7D10-18F1-4950-ADD0-96CAF74D62FE}" name="אלפא מור תגמולים – מניות תל אביב 35" dataDxfId="145" dataCellStyle="Percent"/>
    <tableColumn id="3" xr3:uid="{E02B8E5A-E1D3-4B4D-B756-B8CCD9662CF9}" name="מור השתלמות – מניות תל אביב 35" dataDxfId="144" dataCellStyle="Percent"/>
    <tableColumn id="4" xr3:uid="{C25F9EB1-C42D-458E-8055-22BD5006708E}" name="מור קופת גמל להשקעה – מניות תל אביב 35" dataDxfId="143" dataCellStyle="Percent"/>
    <tableColumn id="5" xr3:uid="{3CCAE654-B794-42C3-9CBD-66B812C8FD97}" name="_x0009_שיעור חשיפה צפוי לשנת 2024" dataDxfId="142" dataCellStyle="Percent"/>
    <tableColumn id="6" xr3:uid="{4BE4DDAA-6259-4D69-AF4B-B39C2981A7EE}" name="שיעור החשיפה צפוי 24.04.24" dataDxfId="141" dataCellStyle="Percent"/>
    <tableColumn id="7" xr3:uid="{8FD54A7B-4598-4BE7-801A-B3357B0F5E9B}" name="_x0009_טווח סטייה" dataDxfId="140"/>
    <tableColumn id="8" xr3:uid="{327ED1F9-4B6B-4D9A-8E74-A41E7E06B16B}" name="_x0009_גבולות שיעור החשיפה הצפויה" dataDxfId="139"/>
    <tableColumn id="9" xr3:uid="{8809EB93-AE15-407A-AF79-0319DB8EBECB}" name="ריק במקור" dataDxfId="138"/>
    <tableColumn id="10" xr3:uid="{03925EBA-0860-424D-ACCC-C44D16DB746B}" name="_x0009_מדד ייחוס" dataDxfId="137"/>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B3" sqref="B3"/>
    </sheetView>
  </sheetViews>
  <sheetFormatPr defaultColWidth="0" defaultRowHeight="14.25" zeroHeight="1" x14ac:dyDescent="0.2"/>
  <cols>
    <col min="1" max="1" width="10.75" style="2" bestFit="1" customWidth="1"/>
    <col min="2" max="2" width="69"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82" t="s">
        <v>17</v>
      </c>
      <c r="B7" s="182"/>
    </row>
    <row r="8" spans="1:2" x14ac:dyDescent="0.2">
      <c r="A8" s="23"/>
      <c r="B8" s="23"/>
    </row>
    <row r="9" spans="1:2" x14ac:dyDescent="0.2">
      <c r="A9" s="183" t="s">
        <v>16</v>
      </c>
      <c r="B9" s="183"/>
    </row>
    <row r="10" spans="1:2" x14ac:dyDescent="0.2">
      <c r="A10" s="23"/>
      <c r="B10" s="23"/>
    </row>
    <row r="11" spans="1:2" x14ac:dyDescent="0.2">
      <c r="A11" s="182" t="s">
        <v>18</v>
      </c>
      <c r="B11" s="182"/>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84" t="s">
        <v>94</v>
      </c>
      <c r="B3" s="184"/>
      <c r="C3" s="184"/>
      <c r="D3" s="41"/>
    </row>
    <row r="4" spans="1:5" x14ac:dyDescent="0.2">
      <c r="A4" s="1"/>
      <c r="B4" s="1"/>
      <c r="C4" s="1"/>
      <c r="D4" s="1"/>
    </row>
    <row r="5" spans="1:5" x14ac:dyDescent="0.2">
      <c r="A5" s="1"/>
      <c r="B5" s="1"/>
      <c r="C5" s="1"/>
      <c r="D5" s="1"/>
    </row>
    <row r="6" spans="1:5" x14ac:dyDescent="0.2">
      <c r="A6" s="15" t="s">
        <v>42</v>
      </c>
      <c r="B6" s="15" t="s">
        <v>19</v>
      </c>
      <c r="C6" s="15" t="s">
        <v>20</v>
      </c>
      <c r="D6" s="66" t="s">
        <v>21</v>
      </c>
      <c r="E6" s="72" t="s">
        <v>113</v>
      </c>
    </row>
    <row r="7" spans="1:5" ht="83.25" customHeight="1" x14ac:dyDescent="0.2">
      <c r="A7" s="15" t="s">
        <v>22</v>
      </c>
      <c r="B7" s="17" t="s">
        <v>23</v>
      </c>
      <c r="C7" s="15" t="s">
        <v>62</v>
      </c>
      <c r="D7" s="67" t="s">
        <v>81</v>
      </c>
      <c r="E7" s="77" t="s">
        <v>115</v>
      </c>
    </row>
    <row r="8" spans="1:5" ht="180.75" customHeight="1" x14ac:dyDescent="0.2">
      <c r="A8" s="15" t="s">
        <v>65</v>
      </c>
      <c r="B8" s="17" t="s">
        <v>63</v>
      </c>
      <c r="C8" s="28" t="s">
        <v>64</v>
      </c>
      <c r="D8" s="68" t="s">
        <v>82</v>
      </c>
      <c r="E8" s="77" t="s">
        <v>116</v>
      </c>
    </row>
    <row r="9" spans="1:5" ht="93.75" customHeight="1" x14ac:dyDescent="0.2">
      <c r="A9" s="15" t="s">
        <v>24</v>
      </c>
      <c r="B9" s="17" t="s">
        <v>25</v>
      </c>
      <c r="C9" s="15" t="s">
        <v>43</v>
      </c>
      <c r="D9" s="69" t="s">
        <v>26</v>
      </c>
      <c r="E9" s="78">
        <v>1E-3</v>
      </c>
    </row>
    <row r="10" spans="1:5" ht="71.25" x14ac:dyDescent="0.2">
      <c r="A10" s="15" t="s">
        <v>27</v>
      </c>
      <c r="B10" s="17" t="s">
        <v>28</v>
      </c>
      <c r="C10" s="15" t="s">
        <v>44</v>
      </c>
      <c r="D10" s="69" t="s">
        <v>29</v>
      </c>
      <c r="E10" s="78">
        <v>1E-3</v>
      </c>
    </row>
    <row r="11" spans="1:5" ht="87.75" customHeight="1" x14ac:dyDescent="0.2">
      <c r="A11" s="15" t="s">
        <v>30</v>
      </c>
      <c r="B11" s="17" t="s">
        <v>31</v>
      </c>
      <c r="C11" s="15" t="s">
        <v>45</v>
      </c>
      <c r="D11" s="69" t="s">
        <v>32</v>
      </c>
      <c r="E11" s="78">
        <v>1E-3</v>
      </c>
    </row>
    <row r="12" spans="1:5" ht="92.25" customHeight="1" x14ac:dyDescent="0.2">
      <c r="A12" s="15" t="s">
        <v>33</v>
      </c>
      <c r="B12" s="17" t="s">
        <v>34</v>
      </c>
      <c r="C12" s="15" t="s">
        <v>35</v>
      </c>
      <c r="D12" s="69" t="s">
        <v>36</v>
      </c>
      <c r="E12" s="77" t="s">
        <v>117</v>
      </c>
    </row>
    <row r="13" spans="1:5" ht="90.75" customHeight="1" x14ac:dyDescent="0.2">
      <c r="A13" s="16" t="s">
        <v>48</v>
      </c>
      <c r="B13" s="17" t="s">
        <v>58</v>
      </c>
      <c r="C13" s="16" t="s">
        <v>46</v>
      </c>
      <c r="D13" s="69" t="s">
        <v>37</v>
      </c>
      <c r="E13" s="78">
        <v>1E-3</v>
      </c>
    </row>
    <row r="14" spans="1:5" ht="42.75" x14ac:dyDescent="0.2">
      <c r="A14" s="16" t="s">
        <v>38</v>
      </c>
      <c r="B14" s="17" t="s">
        <v>57</v>
      </c>
      <c r="C14" s="16" t="s">
        <v>39</v>
      </c>
      <c r="D14" s="69" t="s">
        <v>40</v>
      </c>
      <c r="E14" s="78">
        <v>1E-3</v>
      </c>
    </row>
    <row r="15" spans="1:5" ht="93.75" customHeight="1" x14ac:dyDescent="0.2">
      <c r="A15" s="16" t="s">
        <v>41</v>
      </c>
      <c r="B15" s="17" t="s">
        <v>59</v>
      </c>
      <c r="C15" s="16" t="s">
        <v>47</v>
      </c>
      <c r="D15" s="70" t="s">
        <v>111</v>
      </c>
      <c r="E15" s="77" t="s">
        <v>118</v>
      </c>
    </row>
    <row r="16" spans="1:5" ht="177" customHeight="1" x14ac:dyDescent="0.2">
      <c r="A16" s="16" t="s">
        <v>96</v>
      </c>
      <c r="B16" s="17" t="s">
        <v>97</v>
      </c>
      <c r="C16" s="63" t="s">
        <v>98</v>
      </c>
      <c r="D16" s="81" t="s">
        <v>124</v>
      </c>
      <c r="E16" s="78">
        <v>1.5E-3</v>
      </c>
    </row>
    <row r="17" spans="1:13" ht="136.15" customHeight="1" x14ac:dyDescent="0.2">
      <c r="A17" s="16" t="s">
        <v>99</v>
      </c>
      <c r="B17" s="17" t="s">
        <v>100</v>
      </c>
      <c r="C17" s="16" t="s">
        <v>101</v>
      </c>
      <c r="D17" s="71" t="s">
        <v>102</v>
      </c>
      <c r="E17" s="78">
        <v>1.5E-3</v>
      </c>
    </row>
    <row r="18" spans="1:13" s="27" customFormat="1" ht="85.5" x14ac:dyDescent="0.25">
      <c r="A18" s="15" t="s">
        <v>122</v>
      </c>
      <c r="B18" s="17" t="s">
        <v>119</v>
      </c>
      <c r="C18" s="15" t="s">
        <v>120</v>
      </c>
      <c r="D18" s="67" t="s">
        <v>121</v>
      </c>
      <c r="E18" s="79">
        <v>2.5000000000000001E-3</v>
      </c>
      <c r="F18" s="1"/>
      <c r="G18" s="1"/>
      <c r="H18" s="1"/>
      <c r="I18" s="1"/>
      <c r="J18" s="1"/>
      <c r="K18" s="1"/>
      <c r="L18" s="1"/>
      <c r="M18" s="1"/>
    </row>
    <row r="20" spans="1:13" x14ac:dyDescent="0.2">
      <c r="A20" s="185" t="s">
        <v>55</v>
      </c>
      <c r="B20" s="185"/>
      <c r="C20" s="185"/>
      <c r="D20" s="185"/>
    </row>
    <row r="21" spans="1:13" ht="14.25" customHeight="1" x14ac:dyDescent="0.2">
      <c r="A21" s="186" t="s">
        <v>56</v>
      </c>
      <c r="B21" s="186"/>
      <c r="C21" s="186"/>
      <c r="D21" s="186"/>
    </row>
    <row r="22" spans="1:13" x14ac:dyDescent="0.2">
      <c r="A22" s="186"/>
      <c r="B22" s="186"/>
      <c r="C22" s="186"/>
      <c r="D22" s="186"/>
    </row>
    <row r="23" spans="1:13" x14ac:dyDescent="0.2">
      <c r="A23" s="186"/>
      <c r="B23" s="186"/>
      <c r="C23" s="186"/>
      <c r="D23" s="186"/>
    </row>
    <row r="24" spans="1:13" x14ac:dyDescent="0.2">
      <c r="A24" s="186"/>
      <c r="B24" s="186"/>
      <c r="C24" s="186"/>
      <c r="D24" s="186"/>
    </row>
    <row r="25" spans="1:13" x14ac:dyDescent="0.2">
      <c r="A25" s="186"/>
      <c r="B25" s="186"/>
      <c r="C25" s="186"/>
      <c r="D25" s="186"/>
    </row>
    <row r="26" spans="1:13" x14ac:dyDescent="0.2">
      <c r="A26" s="186"/>
      <c r="B26" s="186"/>
      <c r="C26" s="186"/>
      <c r="D26" s="186"/>
    </row>
    <row r="27" spans="1:13" x14ac:dyDescent="0.2">
      <c r="A27" s="186"/>
      <c r="B27" s="186"/>
      <c r="C27" s="186"/>
      <c r="D27" s="186"/>
    </row>
    <row r="28" spans="1:13" x14ac:dyDescent="0.2">
      <c r="A28" s="186"/>
      <c r="B28" s="186"/>
      <c r="C28" s="186"/>
      <c r="D28" s="186"/>
    </row>
    <row r="29" spans="1:13" x14ac:dyDescent="0.2">
      <c r="A29" s="186"/>
      <c r="B29" s="186"/>
      <c r="C29" s="186"/>
      <c r="D29" s="186"/>
    </row>
    <row r="30" spans="1:13" x14ac:dyDescent="0.2">
      <c r="A30" s="186"/>
      <c r="B30" s="186"/>
      <c r="C30" s="186"/>
      <c r="D30" s="186"/>
    </row>
    <row r="31" spans="1:13" x14ac:dyDescent="0.2">
      <c r="A31" s="186"/>
      <c r="B31" s="186"/>
      <c r="C31" s="186"/>
      <c r="D31" s="186"/>
    </row>
    <row r="32" spans="1:13" x14ac:dyDescent="0.2">
      <c r="A32" s="186"/>
      <c r="B32" s="186"/>
      <c r="C32" s="186"/>
      <c r="D32" s="186"/>
    </row>
    <row r="33" spans="1:4" x14ac:dyDescent="0.2">
      <c r="A33" s="186"/>
      <c r="B33" s="186"/>
      <c r="C33" s="186"/>
      <c r="D33" s="186"/>
    </row>
    <row r="34" spans="1:4" x14ac:dyDescent="0.2">
      <c r="A34" s="186"/>
      <c r="B34" s="186"/>
      <c r="C34" s="186"/>
      <c r="D34" s="186"/>
    </row>
    <row r="35" spans="1:4" x14ac:dyDescent="0.2">
      <c r="A35" s="186"/>
      <c r="B35" s="186"/>
      <c r="C35" s="186"/>
      <c r="D35" s="186"/>
    </row>
    <row r="36" spans="1:4" x14ac:dyDescent="0.2">
      <c r="A36" s="186"/>
      <c r="B36" s="186"/>
      <c r="C36" s="186"/>
      <c r="D36" s="186"/>
    </row>
    <row r="37" spans="1:4" x14ac:dyDescent="0.2">
      <c r="A37" s="186"/>
      <c r="B37" s="186"/>
      <c r="C37" s="186"/>
      <c r="D37" s="186"/>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K1" sqref="K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92" t="s">
        <v>156</v>
      </c>
      <c r="B3" s="192"/>
      <c r="C3" s="192"/>
      <c r="D3" s="192"/>
      <c r="E3" s="192"/>
      <c r="F3" s="192"/>
      <c r="G3" s="192"/>
      <c r="H3" s="192"/>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36" t="s">
        <v>2</v>
      </c>
      <c r="B8" s="237" t="s">
        <v>93</v>
      </c>
      <c r="C8" s="237" t="s">
        <v>154</v>
      </c>
      <c r="D8" s="238" t="s">
        <v>226</v>
      </c>
      <c r="E8" s="238" t="s">
        <v>157</v>
      </c>
      <c r="F8" s="238" t="s">
        <v>233</v>
      </c>
      <c r="G8" s="237" t="s">
        <v>3</v>
      </c>
      <c r="H8" s="237" t="s">
        <v>86</v>
      </c>
      <c r="I8" s="239" t="s">
        <v>4</v>
      </c>
    </row>
    <row r="9" spans="1:17" ht="30.75" customHeight="1" x14ac:dyDescent="0.2">
      <c r="A9" s="231" t="s">
        <v>5</v>
      </c>
      <c r="B9" s="176">
        <v>0.28000000000000003</v>
      </c>
      <c r="C9" s="178">
        <v>0.3</v>
      </c>
      <c r="D9" s="178">
        <v>0.23100000000000001</v>
      </c>
      <c r="E9" s="178">
        <v>0.25</v>
      </c>
      <c r="F9" s="178">
        <v>0.25</v>
      </c>
      <c r="G9" s="56" t="s">
        <v>6</v>
      </c>
      <c r="H9" s="58" t="s">
        <v>153</v>
      </c>
      <c r="I9" s="234" t="s">
        <v>73</v>
      </c>
    </row>
    <row r="10" spans="1:17" ht="28.5" customHeight="1" x14ac:dyDescent="0.2">
      <c r="A10" s="231" t="s">
        <v>7</v>
      </c>
      <c r="B10" s="99">
        <v>0.2</v>
      </c>
      <c r="C10" s="178">
        <v>0.2</v>
      </c>
      <c r="D10" s="178">
        <v>0.17660000000000001</v>
      </c>
      <c r="E10" s="178">
        <v>0.2</v>
      </c>
      <c r="F10" s="178">
        <v>0.2</v>
      </c>
      <c r="G10" s="56" t="s">
        <v>8</v>
      </c>
      <c r="H10" s="58" t="s">
        <v>15</v>
      </c>
      <c r="I10" s="234" t="s">
        <v>74</v>
      </c>
      <c r="N10" s="8"/>
      <c r="O10" s="9"/>
      <c r="Q10" s="9"/>
    </row>
    <row r="11" spans="1:17" ht="18.75" customHeight="1" x14ac:dyDescent="0.2">
      <c r="A11" s="231" t="s">
        <v>9</v>
      </c>
      <c r="B11" s="176">
        <v>0.56999999999999995</v>
      </c>
      <c r="C11" s="174">
        <v>0.56999999999999995</v>
      </c>
      <c r="D11" s="177">
        <v>0.59240000000000004</v>
      </c>
      <c r="E11" s="174">
        <v>0.59499999999999997</v>
      </c>
      <c r="F11" s="174">
        <v>0.59499999999999997</v>
      </c>
      <c r="G11" s="56" t="s">
        <v>8</v>
      </c>
      <c r="H11" s="58" t="s">
        <v>90</v>
      </c>
      <c r="I11" s="234" t="s">
        <v>75</v>
      </c>
    </row>
    <row r="12" spans="1:17" ht="30.75" customHeight="1" x14ac:dyDescent="0.2">
      <c r="A12" s="231" t="s">
        <v>60</v>
      </c>
      <c r="B12" s="246" t="s">
        <v>235</v>
      </c>
      <c r="C12" s="247" t="s">
        <v>235</v>
      </c>
      <c r="D12" s="248" t="s">
        <v>235</v>
      </c>
      <c r="E12" s="247" t="s">
        <v>235</v>
      </c>
      <c r="F12" s="247" t="s">
        <v>235</v>
      </c>
      <c r="G12" s="249" t="s">
        <v>235</v>
      </c>
      <c r="H12" s="246" t="s">
        <v>235</v>
      </c>
      <c r="I12" s="250" t="s">
        <v>235</v>
      </c>
      <c r="L12" s="43"/>
      <c r="O12" s="9"/>
      <c r="P12" s="9"/>
      <c r="Q12" s="9"/>
    </row>
    <row r="13" spans="1:17" ht="36" customHeight="1" x14ac:dyDescent="0.2">
      <c r="A13" s="232" t="s">
        <v>67</v>
      </c>
      <c r="B13" s="92">
        <v>0.05</v>
      </c>
      <c r="C13" s="178">
        <v>0.05</v>
      </c>
      <c r="D13" s="178">
        <v>9.2600000000000002E-2</v>
      </c>
      <c r="E13" s="178">
        <v>0.05</v>
      </c>
      <c r="F13" s="178">
        <v>0.05</v>
      </c>
      <c r="G13" s="59" t="s">
        <v>6</v>
      </c>
      <c r="H13" s="57" t="s">
        <v>72</v>
      </c>
      <c r="I13" s="234" t="s">
        <v>76</v>
      </c>
      <c r="L13" s="43"/>
      <c r="O13" s="9"/>
      <c r="P13" s="9"/>
      <c r="Q13" s="9"/>
    </row>
    <row r="14" spans="1:17" ht="29.25" customHeight="1" x14ac:dyDescent="0.2">
      <c r="A14" s="232" t="s">
        <v>68</v>
      </c>
      <c r="B14" s="62">
        <v>7.0000000000000007E-2</v>
      </c>
      <c r="C14" s="178">
        <v>7.0000000000000007E-2</v>
      </c>
      <c r="D14" s="178">
        <v>4.3659999999999997E-2</v>
      </c>
      <c r="E14" s="178">
        <v>7.0000000000000007E-2</v>
      </c>
      <c r="F14" s="178">
        <v>7.0000000000000007E-2</v>
      </c>
      <c r="G14" s="59" t="s">
        <v>6</v>
      </c>
      <c r="H14" s="57" t="s">
        <v>106</v>
      </c>
      <c r="I14" s="234" t="s">
        <v>77</v>
      </c>
      <c r="O14" s="9"/>
      <c r="P14" s="9"/>
      <c r="Q14" s="9"/>
    </row>
    <row r="15" spans="1:17" ht="27.75" customHeight="1" x14ac:dyDescent="0.2">
      <c r="A15" s="232" t="s">
        <v>69</v>
      </c>
      <c r="B15" s="92">
        <v>0.05</v>
      </c>
      <c r="C15" s="178">
        <v>0.05</v>
      </c>
      <c r="D15" s="178">
        <v>6.7999999999999996E-3</v>
      </c>
      <c r="E15" s="178">
        <v>0.05</v>
      </c>
      <c r="F15" s="178">
        <v>0.05</v>
      </c>
      <c r="G15" s="59" t="s">
        <v>6</v>
      </c>
      <c r="H15" s="57" t="s">
        <v>72</v>
      </c>
      <c r="I15" s="234" t="s">
        <v>78</v>
      </c>
      <c r="O15" s="9"/>
      <c r="P15" s="9"/>
      <c r="Q15" s="9"/>
    </row>
    <row r="16" spans="1:17" ht="23.25" customHeight="1" x14ac:dyDescent="0.2">
      <c r="A16" s="232" t="s">
        <v>107</v>
      </c>
      <c r="B16" s="92">
        <v>0.05</v>
      </c>
      <c r="C16" s="178">
        <v>0.05</v>
      </c>
      <c r="D16" s="178">
        <v>2.1299999999999999E-2</v>
      </c>
      <c r="E16" s="178">
        <v>0.05</v>
      </c>
      <c r="F16" s="178">
        <v>0.05</v>
      </c>
      <c r="G16" s="59" t="s">
        <v>6</v>
      </c>
      <c r="H16" s="57" t="s">
        <v>72</v>
      </c>
      <c r="I16" s="234" t="s">
        <v>78</v>
      </c>
    </row>
    <row r="17" spans="1:17" ht="21.75" customHeight="1" x14ac:dyDescent="0.2">
      <c r="A17" s="232" t="s">
        <v>70</v>
      </c>
      <c r="B17" s="92">
        <v>0.15</v>
      </c>
      <c r="C17" s="178">
        <v>0.13500000000000001</v>
      </c>
      <c r="D17" s="178">
        <v>0.1711</v>
      </c>
      <c r="E17" s="178">
        <v>0.15</v>
      </c>
      <c r="F17" s="178">
        <v>0.15</v>
      </c>
      <c r="G17" s="56" t="s">
        <v>6</v>
      </c>
      <c r="H17" s="57" t="s">
        <v>126</v>
      </c>
      <c r="I17" s="235" t="s">
        <v>78</v>
      </c>
    </row>
    <row r="18" spans="1:17" ht="22.5" customHeight="1" x14ac:dyDescent="0.2">
      <c r="A18" s="232" t="s">
        <v>71</v>
      </c>
      <c r="B18" s="92">
        <v>0.05</v>
      </c>
      <c r="C18" s="178">
        <v>0.05</v>
      </c>
      <c r="D18" s="178">
        <v>4.5600000000000002E-2</v>
      </c>
      <c r="E18" s="178">
        <v>0.05</v>
      </c>
      <c r="F18" s="178">
        <v>0.05</v>
      </c>
      <c r="G18" s="56" t="s">
        <v>6</v>
      </c>
      <c r="H18" s="60" t="s">
        <v>72</v>
      </c>
      <c r="I18" s="251" t="s">
        <v>235</v>
      </c>
      <c r="P18" s="10"/>
      <c r="Q18" s="9"/>
    </row>
    <row r="19" spans="1:17" ht="21" customHeight="1" x14ac:dyDescent="0.2">
      <c r="A19" s="233" t="s">
        <v>10</v>
      </c>
      <c r="B19" s="92">
        <f>SUM(B9:B18)</f>
        <v>1.4700000000000002</v>
      </c>
      <c r="C19" s="80">
        <f>SUM(C9:C18)</f>
        <v>1.4750000000000001</v>
      </c>
      <c r="D19" s="80">
        <f>SUM(D9:D18)</f>
        <v>1.3810600000000002</v>
      </c>
      <c r="E19" s="80">
        <f>SUM(E9:E18)</f>
        <v>1.4650000000000001</v>
      </c>
      <c r="F19" s="80">
        <f>SUM(F9:F18)</f>
        <v>1.4650000000000001</v>
      </c>
      <c r="G19" s="252" t="s">
        <v>235</v>
      </c>
      <c r="H19" s="252" t="s">
        <v>235</v>
      </c>
      <c r="I19" s="253" t="s">
        <v>235</v>
      </c>
    </row>
    <row r="20" spans="1:17" ht="21" customHeight="1" x14ac:dyDescent="0.2">
      <c r="A20" s="240" t="s">
        <v>11</v>
      </c>
      <c r="B20" s="241">
        <v>0.2</v>
      </c>
      <c r="C20" s="242">
        <v>0.22</v>
      </c>
      <c r="D20" s="242">
        <v>0.27010000000000001</v>
      </c>
      <c r="E20" s="242">
        <v>0.22</v>
      </c>
      <c r="F20" s="242">
        <v>0.22</v>
      </c>
      <c r="G20" s="243" t="s">
        <v>8</v>
      </c>
      <c r="H20" s="244" t="s">
        <v>123</v>
      </c>
      <c r="I20" s="245" t="s">
        <v>79</v>
      </c>
    </row>
    <row r="21" spans="1:17" ht="28.5" hidden="1" x14ac:dyDescent="0.2">
      <c r="A21" s="55" t="s">
        <v>112</v>
      </c>
      <c r="B21" s="190">
        <v>2.8E-3</v>
      </c>
      <c r="C21" s="191"/>
      <c r="D21" s="191"/>
      <c r="E21" s="191"/>
      <c r="F21" s="191"/>
      <c r="G21" s="191"/>
      <c r="H21" s="191"/>
    </row>
    <row r="22" spans="1:17" ht="28.5" x14ac:dyDescent="0.2">
      <c r="A22" s="55" t="s">
        <v>228</v>
      </c>
      <c r="B22" s="168"/>
      <c r="C22" s="169"/>
      <c r="D22" s="168">
        <v>2.3999999999999998E-3</v>
      </c>
      <c r="E22" s="169"/>
      <c r="F22" s="169"/>
      <c r="G22" s="169"/>
      <c r="H22" s="169"/>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36" t="s">
        <v>2</v>
      </c>
      <c r="B26" s="237" t="s">
        <v>93</v>
      </c>
      <c r="C26" s="237" t="s">
        <v>154</v>
      </c>
      <c r="D26" s="238" t="s">
        <v>226</v>
      </c>
      <c r="E26" s="238" t="s">
        <v>157</v>
      </c>
      <c r="F26" s="238" t="s">
        <v>233</v>
      </c>
      <c r="G26" s="237" t="s">
        <v>3</v>
      </c>
      <c r="H26" s="237" t="s">
        <v>86</v>
      </c>
      <c r="I26" s="239" t="s">
        <v>4</v>
      </c>
      <c r="J26" s="132"/>
      <c r="L26" s="42"/>
    </row>
    <row r="27" spans="1:17" ht="23.25" customHeight="1" x14ac:dyDescent="0.2">
      <c r="A27" s="231" t="s">
        <v>5</v>
      </c>
      <c r="B27" s="176">
        <v>0.2</v>
      </c>
      <c r="C27" s="178">
        <v>0.28999999999999998</v>
      </c>
      <c r="D27" s="61">
        <v>0.2031</v>
      </c>
      <c r="E27" s="178">
        <v>0.24</v>
      </c>
      <c r="F27" s="178">
        <v>0.24</v>
      </c>
      <c r="G27" s="56" t="s">
        <v>6</v>
      </c>
      <c r="H27" s="58" t="s">
        <v>159</v>
      </c>
      <c r="I27" s="234" t="s">
        <v>73</v>
      </c>
      <c r="J27" s="133"/>
      <c r="K27" s="134"/>
      <c r="L27" s="44"/>
    </row>
    <row r="28" spans="1:17" ht="15.75" customHeight="1" x14ac:dyDescent="0.2">
      <c r="A28" s="231" t="s">
        <v>7</v>
      </c>
      <c r="B28" s="176">
        <v>0.21</v>
      </c>
      <c r="C28" s="178">
        <v>0.23</v>
      </c>
      <c r="D28" s="61">
        <v>0.2586</v>
      </c>
      <c r="E28" s="178">
        <v>0.23</v>
      </c>
      <c r="F28" s="178">
        <v>0.23</v>
      </c>
      <c r="G28" s="56" t="s">
        <v>8</v>
      </c>
      <c r="H28" s="58" t="s">
        <v>147</v>
      </c>
      <c r="I28" s="234" t="s">
        <v>74</v>
      </c>
      <c r="L28" s="42"/>
    </row>
    <row r="29" spans="1:17" ht="31.5" customHeight="1" x14ac:dyDescent="0.2">
      <c r="A29" s="231" t="s">
        <v>9</v>
      </c>
      <c r="B29" s="178">
        <v>0.46</v>
      </c>
      <c r="C29" s="178">
        <v>0.46</v>
      </c>
      <c r="D29" s="178">
        <v>0.4516</v>
      </c>
      <c r="E29" s="174">
        <v>0.46</v>
      </c>
      <c r="F29" s="174">
        <v>0.46</v>
      </c>
      <c r="G29" s="56" t="s">
        <v>8</v>
      </c>
      <c r="H29" s="58" t="s">
        <v>91</v>
      </c>
      <c r="I29" s="234" t="s">
        <v>75</v>
      </c>
      <c r="L29" s="42"/>
    </row>
    <row r="30" spans="1:17" ht="73.5" customHeight="1" x14ac:dyDescent="0.2">
      <c r="A30" s="231" t="s">
        <v>60</v>
      </c>
      <c r="B30" s="246" t="s">
        <v>235</v>
      </c>
      <c r="C30" s="246" t="s">
        <v>235</v>
      </c>
      <c r="D30" s="246" t="s">
        <v>235</v>
      </c>
      <c r="E30" s="247" t="s">
        <v>235</v>
      </c>
      <c r="F30" s="247" t="s">
        <v>235</v>
      </c>
      <c r="G30" s="249" t="s">
        <v>235</v>
      </c>
      <c r="H30" s="246" t="s">
        <v>235</v>
      </c>
      <c r="I30" s="250" t="s">
        <v>235</v>
      </c>
      <c r="L30" s="42"/>
    </row>
    <row r="31" spans="1:17" ht="26.25" customHeight="1" x14ac:dyDescent="0.2">
      <c r="A31" s="232" t="s">
        <v>67</v>
      </c>
      <c r="B31" s="92">
        <v>0.05</v>
      </c>
      <c r="C31" s="178">
        <v>0.1</v>
      </c>
      <c r="D31" s="61">
        <v>0.1003</v>
      </c>
      <c r="E31" s="178">
        <v>0.1</v>
      </c>
      <c r="F31" s="178">
        <v>0.1</v>
      </c>
      <c r="G31" s="59" t="s">
        <v>6</v>
      </c>
      <c r="H31" s="57" t="s">
        <v>109</v>
      </c>
      <c r="I31" s="234" t="s">
        <v>76</v>
      </c>
      <c r="L31" s="42"/>
    </row>
    <row r="32" spans="1:17" ht="24" customHeight="1" x14ac:dyDescent="0.2">
      <c r="A32" s="232" t="s">
        <v>68</v>
      </c>
      <c r="B32" s="62">
        <v>7.0000000000000007E-2</v>
      </c>
      <c r="C32" s="178">
        <v>7.0000000000000007E-2</v>
      </c>
      <c r="D32" s="61">
        <v>4.9399999999999999E-2</v>
      </c>
      <c r="E32" s="178">
        <v>7.0000000000000007E-2</v>
      </c>
      <c r="F32" s="178">
        <v>7.0000000000000007E-2</v>
      </c>
      <c r="G32" s="59" t="s">
        <v>6</v>
      </c>
      <c r="H32" s="57" t="s">
        <v>106</v>
      </c>
      <c r="I32" s="234" t="s">
        <v>77</v>
      </c>
      <c r="L32" s="42"/>
    </row>
    <row r="33" spans="1:12" ht="24" customHeight="1" x14ac:dyDescent="0.2">
      <c r="A33" s="232" t="s">
        <v>69</v>
      </c>
      <c r="B33" s="92">
        <v>0.05</v>
      </c>
      <c r="C33" s="178">
        <v>0.05</v>
      </c>
      <c r="D33" s="61">
        <v>3.8800000000000001E-2</v>
      </c>
      <c r="E33" s="178">
        <v>0.05</v>
      </c>
      <c r="F33" s="178">
        <v>0.05</v>
      </c>
      <c r="G33" s="59" t="s">
        <v>6</v>
      </c>
      <c r="H33" s="57" t="s">
        <v>72</v>
      </c>
      <c r="I33" s="234" t="s">
        <v>78</v>
      </c>
      <c r="L33" s="42"/>
    </row>
    <row r="34" spans="1:12" ht="24" customHeight="1" x14ac:dyDescent="0.2">
      <c r="A34" s="232" t="s">
        <v>107</v>
      </c>
      <c r="B34" s="92">
        <v>0.05</v>
      </c>
      <c r="C34" s="178">
        <v>0.05</v>
      </c>
      <c r="D34" s="61">
        <v>2.23E-2</v>
      </c>
      <c r="E34" s="178">
        <v>0.05</v>
      </c>
      <c r="F34" s="178">
        <v>0.05</v>
      </c>
      <c r="G34" s="59" t="s">
        <v>6</v>
      </c>
      <c r="H34" s="57" t="s">
        <v>72</v>
      </c>
      <c r="I34" s="234" t="s">
        <v>78</v>
      </c>
      <c r="L34" s="42"/>
    </row>
    <row r="35" spans="1:12" ht="21" customHeight="1" x14ac:dyDescent="0.2">
      <c r="A35" s="232" t="s">
        <v>70</v>
      </c>
      <c r="B35" s="92">
        <v>0.15</v>
      </c>
      <c r="C35" s="178">
        <v>0.13500000000000001</v>
      </c>
      <c r="D35" s="61">
        <v>0.13700000000000001</v>
      </c>
      <c r="E35" s="178">
        <v>0.15</v>
      </c>
      <c r="F35" s="178">
        <v>0.15</v>
      </c>
      <c r="G35" s="56" t="s">
        <v>6</v>
      </c>
      <c r="H35" s="57" t="s">
        <v>126</v>
      </c>
      <c r="I35" s="235" t="s">
        <v>78</v>
      </c>
      <c r="L35" s="42"/>
    </row>
    <row r="36" spans="1:12" ht="21" customHeight="1" x14ac:dyDescent="0.2">
      <c r="A36" s="232" t="s">
        <v>71</v>
      </c>
      <c r="B36" s="92">
        <v>0.05</v>
      </c>
      <c r="C36" s="178">
        <v>0.05</v>
      </c>
      <c r="D36" s="61">
        <v>5.6000000000000001E-2</v>
      </c>
      <c r="E36" s="178">
        <v>0.05</v>
      </c>
      <c r="F36" s="178">
        <v>0.05</v>
      </c>
      <c r="G36" s="56" t="s">
        <v>6</v>
      </c>
      <c r="H36" s="60" t="s">
        <v>72</v>
      </c>
      <c r="I36" s="251" t="s">
        <v>235</v>
      </c>
      <c r="L36" s="42"/>
    </row>
    <row r="37" spans="1:12" ht="22.5" customHeight="1" x14ac:dyDescent="0.2">
      <c r="A37" s="233" t="s">
        <v>10</v>
      </c>
      <c r="B37" s="92">
        <f>SUM(B27:B36)</f>
        <v>1.2900000000000003</v>
      </c>
      <c r="C37" s="80">
        <f>SUM(C27:C36)</f>
        <v>1.4350000000000003</v>
      </c>
      <c r="D37" s="80">
        <f>SUM(D27:D36)</f>
        <v>1.3171000000000002</v>
      </c>
      <c r="E37" s="80">
        <f>SUM(E27:E36)</f>
        <v>1.4000000000000001</v>
      </c>
      <c r="F37" s="80">
        <f>SUM(F27:F36)</f>
        <v>1.4000000000000001</v>
      </c>
      <c r="G37" s="252" t="s">
        <v>235</v>
      </c>
      <c r="H37" s="252" t="s">
        <v>235</v>
      </c>
      <c r="I37" s="253" t="s">
        <v>235</v>
      </c>
    </row>
    <row r="38" spans="1:12" x14ac:dyDescent="0.2">
      <c r="A38" s="240" t="s">
        <v>11</v>
      </c>
      <c r="B38" s="241">
        <v>0.2</v>
      </c>
      <c r="C38" s="242">
        <v>0.22</v>
      </c>
      <c r="D38" s="242">
        <v>0.25330000000000003</v>
      </c>
      <c r="E38" s="242">
        <v>0.22</v>
      </c>
      <c r="F38" s="242">
        <v>0.22</v>
      </c>
      <c r="G38" s="243" t="s">
        <v>8</v>
      </c>
      <c r="H38" s="244" t="s">
        <v>123</v>
      </c>
      <c r="I38" s="245" t="s">
        <v>79</v>
      </c>
    </row>
    <row r="39" spans="1:12" ht="28.5" hidden="1" x14ac:dyDescent="0.2">
      <c r="A39" s="55" t="s">
        <v>112</v>
      </c>
      <c r="B39" s="190" t="s">
        <v>114</v>
      </c>
      <c r="C39" s="191"/>
      <c r="D39" s="191"/>
      <c r="E39" s="191"/>
      <c r="F39" s="191"/>
      <c r="G39" s="191"/>
      <c r="H39" s="191"/>
      <c r="I39" s="34"/>
    </row>
    <row r="40" spans="1:12" ht="28.5" x14ac:dyDescent="0.2">
      <c r="A40" s="55" t="s">
        <v>228</v>
      </c>
      <c r="B40" s="168"/>
      <c r="C40" s="169"/>
      <c r="D40" s="169" t="s">
        <v>229</v>
      </c>
      <c r="E40" s="169"/>
      <c r="F40" s="169"/>
      <c r="G40" s="169"/>
      <c r="H40" s="169"/>
      <c r="I40" s="34"/>
    </row>
    <row r="41" spans="1:12" x14ac:dyDescent="0.2">
      <c r="A41" s="33"/>
      <c r="B41" s="65"/>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36" t="s">
        <v>2</v>
      </c>
      <c r="B45" s="237" t="s">
        <v>93</v>
      </c>
      <c r="C45" s="237" t="s">
        <v>155</v>
      </c>
      <c r="D45" s="238" t="s">
        <v>226</v>
      </c>
      <c r="E45" s="238" t="s">
        <v>157</v>
      </c>
      <c r="F45" s="238" t="s">
        <v>233</v>
      </c>
      <c r="G45" s="237" t="s">
        <v>3</v>
      </c>
      <c r="H45" s="237" t="s">
        <v>86</v>
      </c>
      <c r="I45" s="239" t="s">
        <v>4</v>
      </c>
    </row>
    <row r="46" spans="1:12" ht="27.75" customHeight="1" x14ac:dyDescent="0.2">
      <c r="A46" s="231" t="s">
        <v>5</v>
      </c>
      <c r="B46" s="176">
        <v>0.23</v>
      </c>
      <c r="C46" s="178">
        <v>0.25</v>
      </c>
      <c r="D46" s="61">
        <v>0.22969999999999999</v>
      </c>
      <c r="E46" s="178">
        <v>0.25</v>
      </c>
      <c r="F46" s="178">
        <v>0.25</v>
      </c>
      <c r="G46" s="56" t="s">
        <v>6</v>
      </c>
      <c r="H46" s="58" t="s">
        <v>153</v>
      </c>
      <c r="I46" s="234" t="s">
        <v>73</v>
      </c>
    </row>
    <row r="47" spans="1:12" ht="15.75" customHeight="1" x14ac:dyDescent="0.2">
      <c r="A47" s="231" t="s">
        <v>7</v>
      </c>
      <c r="B47" s="92">
        <v>0.25</v>
      </c>
      <c r="C47" s="178">
        <v>0.27</v>
      </c>
      <c r="D47" s="61">
        <v>0.311</v>
      </c>
      <c r="E47" s="178">
        <v>0.27</v>
      </c>
      <c r="F47" s="178">
        <v>0.28000000000000003</v>
      </c>
      <c r="G47" s="56" t="s">
        <v>8</v>
      </c>
      <c r="H47" s="58" t="s">
        <v>232</v>
      </c>
      <c r="I47" s="234" t="s">
        <v>74</v>
      </c>
    </row>
    <row r="48" spans="1:12" ht="34.5" customHeight="1" x14ac:dyDescent="0.2">
      <c r="A48" s="231" t="s">
        <v>9</v>
      </c>
      <c r="B48" s="176">
        <v>0.24</v>
      </c>
      <c r="C48" s="174">
        <v>0.24</v>
      </c>
      <c r="D48" s="174">
        <v>0.25790000000000002</v>
      </c>
      <c r="E48" s="174">
        <v>0.24</v>
      </c>
      <c r="F48" s="174">
        <v>0.24</v>
      </c>
      <c r="G48" s="56" t="s">
        <v>8</v>
      </c>
      <c r="H48" s="58" t="s">
        <v>83</v>
      </c>
      <c r="I48" s="234" t="s">
        <v>75</v>
      </c>
    </row>
    <row r="49" spans="1:9" ht="24.6" customHeight="1" x14ac:dyDescent="0.2">
      <c r="A49" s="231" t="s">
        <v>60</v>
      </c>
      <c r="B49" s="246" t="s">
        <v>235</v>
      </c>
      <c r="C49" s="247" t="s">
        <v>235</v>
      </c>
      <c r="D49" s="247" t="s">
        <v>235</v>
      </c>
      <c r="E49" s="247" t="s">
        <v>235</v>
      </c>
      <c r="F49" s="247" t="s">
        <v>235</v>
      </c>
      <c r="G49" s="249" t="s">
        <v>235</v>
      </c>
      <c r="H49" s="246" t="s">
        <v>235</v>
      </c>
      <c r="I49" s="250" t="s">
        <v>235</v>
      </c>
    </row>
    <row r="50" spans="1:9" ht="51.6" customHeight="1" x14ac:dyDescent="0.2">
      <c r="A50" s="232" t="s">
        <v>67</v>
      </c>
      <c r="B50" s="92">
        <v>0.05</v>
      </c>
      <c r="C50" s="178">
        <v>0.1</v>
      </c>
      <c r="D50" s="61">
        <v>8.3799999999999999E-2</v>
      </c>
      <c r="E50" s="178">
        <v>0.1</v>
      </c>
      <c r="F50" s="178">
        <v>0.1</v>
      </c>
      <c r="G50" s="59" t="s">
        <v>6</v>
      </c>
      <c r="H50" s="57" t="s">
        <v>109</v>
      </c>
      <c r="I50" s="234" t="s">
        <v>76</v>
      </c>
    </row>
    <row r="51" spans="1:9" ht="21" customHeight="1" x14ac:dyDescent="0.2">
      <c r="A51" s="232" t="s">
        <v>68</v>
      </c>
      <c r="B51" s="62">
        <v>7.0000000000000007E-2</v>
      </c>
      <c r="C51" s="178">
        <v>7.0000000000000007E-2</v>
      </c>
      <c r="D51" s="61">
        <v>5.21E-2</v>
      </c>
      <c r="E51" s="178">
        <v>7.0000000000000007E-2</v>
      </c>
      <c r="F51" s="178">
        <v>7.0000000000000007E-2</v>
      </c>
      <c r="G51" s="59" t="s">
        <v>6</v>
      </c>
      <c r="H51" s="57" t="s">
        <v>106</v>
      </c>
      <c r="I51" s="234" t="s">
        <v>77</v>
      </c>
    </row>
    <row r="52" spans="1:9" ht="21.75" customHeight="1" x14ac:dyDescent="0.2">
      <c r="A52" s="232" t="s">
        <v>69</v>
      </c>
      <c r="B52" s="92">
        <v>0.05</v>
      </c>
      <c r="C52" s="178">
        <v>0.05</v>
      </c>
      <c r="D52" s="61">
        <v>3.3999999999999998E-3</v>
      </c>
      <c r="E52" s="178">
        <v>0.05</v>
      </c>
      <c r="F52" s="178">
        <v>0.05</v>
      </c>
      <c r="G52" s="59" t="s">
        <v>6</v>
      </c>
      <c r="H52" s="57" t="s">
        <v>72</v>
      </c>
      <c r="I52" s="234" t="s">
        <v>78</v>
      </c>
    </row>
    <row r="53" spans="1:9" ht="36.75" customHeight="1" x14ac:dyDescent="0.2">
      <c r="A53" s="232" t="s">
        <v>107</v>
      </c>
      <c r="B53" s="92">
        <v>0.05</v>
      </c>
      <c r="C53" s="178">
        <v>0.05</v>
      </c>
      <c r="D53" s="61">
        <v>3.2500000000000001E-2</v>
      </c>
      <c r="E53" s="178">
        <v>0.05</v>
      </c>
      <c r="F53" s="178">
        <v>0.05</v>
      </c>
      <c r="G53" s="59" t="s">
        <v>6</v>
      </c>
      <c r="H53" s="57" t="s">
        <v>72</v>
      </c>
      <c r="I53" s="234" t="s">
        <v>78</v>
      </c>
    </row>
    <row r="54" spans="1:9" ht="20.25" customHeight="1" x14ac:dyDescent="0.2">
      <c r="A54" s="232" t="s">
        <v>70</v>
      </c>
      <c r="B54" s="92">
        <v>0.15</v>
      </c>
      <c r="C54" s="178">
        <v>0.15</v>
      </c>
      <c r="D54" s="61">
        <v>0.1764</v>
      </c>
      <c r="E54" s="178">
        <v>0.15</v>
      </c>
      <c r="F54" s="178">
        <v>0.15</v>
      </c>
      <c r="G54" s="56" t="s">
        <v>6</v>
      </c>
      <c r="H54" s="57" t="s">
        <v>126</v>
      </c>
      <c r="I54" s="235" t="s">
        <v>78</v>
      </c>
    </row>
    <row r="55" spans="1:9" ht="22.5" customHeight="1" x14ac:dyDescent="0.2">
      <c r="A55" s="232" t="s">
        <v>71</v>
      </c>
      <c r="B55" s="92">
        <v>0.05</v>
      </c>
      <c r="C55" s="178">
        <v>0.05</v>
      </c>
      <c r="D55" s="61">
        <v>5.2900000000000003E-2</v>
      </c>
      <c r="E55" s="178">
        <v>0.05</v>
      </c>
      <c r="F55" s="178">
        <v>0.05</v>
      </c>
      <c r="G55" s="56" t="s">
        <v>6</v>
      </c>
      <c r="H55" s="60" t="s">
        <v>72</v>
      </c>
      <c r="I55" s="251" t="s">
        <v>235</v>
      </c>
    </row>
    <row r="56" spans="1:9" ht="20.25" customHeight="1" x14ac:dyDescent="0.2">
      <c r="A56" s="233" t="s">
        <v>10</v>
      </c>
      <c r="B56" s="92">
        <f t="shared" ref="B56" si="0">SUM(B46:B55)</f>
        <v>1.1400000000000001</v>
      </c>
      <c r="C56" s="80">
        <f t="shared" ref="C56:E56" si="1">SUM(C46:C55)</f>
        <v>1.23</v>
      </c>
      <c r="D56" s="80">
        <f>SUM(D46:D55)</f>
        <v>1.1996999999999998</v>
      </c>
      <c r="E56" s="80">
        <f t="shared" si="1"/>
        <v>1.23</v>
      </c>
      <c r="F56" s="80">
        <f t="shared" ref="F56" si="2">SUM(F46:F55)</f>
        <v>1.24</v>
      </c>
      <c r="G56" s="252" t="s">
        <v>235</v>
      </c>
      <c r="H56" s="252" t="s">
        <v>235</v>
      </c>
      <c r="I56" s="253" t="s">
        <v>235</v>
      </c>
    </row>
    <row r="57" spans="1:9" x14ac:dyDescent="0.2">
      <c r="A57" s="240" t="s">
        <v>11</v>
      </c>
      <c r="B57" s="241">
        <v>0.15</v>
      </c>
      <c r="C57" s="242">
        <v>0.18</v>
      </c>
      <c r="D57" s="242">
        <v>0.24479999999999999</v>
      </c>
      <c r="E57" s="174">
        <v>0.19</v>
      </c>
      <c r="F57" s="174">
        <v>0.2</v>
      </c>
      <c r="G57" s="243" t="s">
        <v>8</v>
      </c>
      <c r="H57" s="244" t="s">
        <v>15</v>
      </c>
      <c r="I57" s="245" t="s">
        <v>79</v>
      </c>
    </row>
    <row r="58" spans="1:9" ht="28.5" hidden="1" x14ac:dyDescent="0.2">
      <c r="A58" s="55" t="s">
        <v>112</v>
      </c>
      <c r="B58" s="190">
        <v>2.8E-3</v>
      </c>
      <c r="C58" s="191"/>
      <c r="D58" s="191"/>
      <c r="E58" s="191"/>
      <c r="F58" s="191"/>
      <c r="G58" s="191"/>
      <c r="H58" s="191"/>
      <c r="I58" s="39"/>
    </row>
    <row r="59" spans="1:9" ht="28.5" x14ac:dyDescent="0.2">
      <c r="A59" s="55" t="s">
        <v>228</v>
      </c>
      <c r="B59" s="168"/>
      <c r="C59" s="169"/>
      <c r="D59" s="168">
        <v>2.5000000000000001E-3</v>
      </c>
      <c r="E59" s="169"/>
      <c r="F59" s="169"/>
      <c r="G59" s="169"/>
      <c r="H59" s="169"/>
      <c r="I59" s="64"/>
    </row>
    <row r="60" spans="1:9" x14ac:dyDescent="0.2">
      <c r="B60"/>
      <c r="C60"/>
      <c r="D60"/>
      <c r="E60"/>
      <c r="F60"/>
      <c r="G60"/>
      <c r="H60"/>
      <c r="I60" s="64"/>
    </row>
    <row r="61" spans="1:9" x14ac:dyDescent="0.2">
      <c r="A61"/>
      <c r="B61"/>
      <c r="C61"/>
      <c r="D61"/>
      <c r="E61"/>
      <c r="F61"/>
      <c r="G61"/>
      <c r="H61"/>
      <c r="I61" s="64"/>
    </row>
    <row r="62" spans="1:9" x14ac:dyDescent="0.2">
      <c r="A62" s="5" t="s">
        <v>88</v>
      </c>
      <c r="B62" s="5"/>
      <c r="C62" s="52"/>
      <c r="D62" s="52"/>
      <c r="E62" s="25"/>
      <c r="F62" s="39" t="s">
        <v>89</v>
      </c>
      <c r="G62" s="40"/>
      <c r="H62" s="39"/>
    </row>
    <row r="63" spans="1:9" x14ac:dyDescent="0.2"/>
    <row r="64" spans="1:9" ht="28.5" x14ac:dyDescent="0.2">
      <c r="A64" s="236" t="s">
        <v>2</v>
      </c>
      <c r="B64" s="237" t="s">
        <v>93</v>
      </c>
      <c r="C64" s="237" t="s">
        <v>154</v>
      </c>
      <c r="D64" s="238" t="s">
        <v>226</v>
      </c>
      <c r="E64" s="175" t="s">
        <v>157</v>
      </c>
      <c r="F64" s="238" t="s">
        <v>233</v>
      </c>
      <c r="G64" s="237" t="s">
        <v>3</v>
      </c>
      <c r="H64" s="237" t="s">
        <v>86</v>
      </c>
      <c r="I64" s="239" t="s">
        <v>4</v>
      </c>
    </row>
    <row r="65" spans="1:9" ht="26.25" customHeight="1" x14ac:dyDescent="0.2">
      <c r="A65" s="231" t="s">
        <v>5</v>
      </c>
      <c r="B65" s="176">
        <v>0.27</v>
      </c>
      <c r="C65" s="178">
        <v>0.3</v>
      </c>
      <c r="D65" s="178">
        <v>0.23039999999999999</v>
      </c>
      <c r="E65" s="178">
        <v>0.25</v>
      </c>
      <c r="F65" s="178">
        <v>0.25</v>
      </c>
      <c r="G65" s="56" t="s">
        <v>6</v>
      </c>
      <c r="H65" s="58" t="s">
        <v>153</v>
      </c>
      <c r="I65" s="234" t="s">
        <v>73</v>
      </c>
    </row>
    <row r="66" spans="1:9" ht="26.25" customHeight="1" x14ac:dyDescent="0.2">
      <c r="A66" s="231" t="s">
        <v>7</v>
      </c>
      <c r="B66" s="176">
        <v>0.21</v>
      </c>
      <c r="C66" s="178">
        <v>0.23</v>
      </c>
      <c r="D66" s="178">
        <v>0.25940000000000002</v>
      </c>
      <c r="E66" s="178">
        <v>0.23</v>
      </c>
      <c r="F66" s="178">
        <v>0.23</v>
      </c>
      <c r="G66" s="56" t="s">
        <v>8</v>
      </c>
      <c r="H66" s="58" t="s">
        <v>147</v>
      </c>
      <c r="I66" s="234" t="s">
        <v>74</v>
      </c>
    </row>
    <row r="67" spans="1:9" ht="26.25" customHeight="1" x14ac:dyDescent="0.2">
      <c r="A67" s="231" t="s">
        <v>9</v>
      </c>
      <c r="B67" s="176">
        <v>0.45</v>
      </c>
      <c r="C67" s="174">
        <v>0.45</v>
      </c>
      <c r="D67" s="174">
        <v>0.443</v>
      </c>
      <c r="E67" s="174">
        <v>0.45</v>
      </c>
      <c r="F67" s="174">
        <v>0.45</v>
      </c>
      <c r="G67" s="56" t="s">
        <v>8</v>
      </c>
      <c r="H67" s="58" t="s">
        <v>85</v>
      </c>
      <c r="I67" s="234" t="s">
        <v>75</v>
      </c>
    </row>
    <row r="68" spans="1:9" ht="28.5" x14ac:dyDescent="0.2">
      <c r="A68" s="231" t="s">
        <v>60</v>
      </c>
      <c r="B68" s="246" t="s">
        <v>235</v>
      </c>
      <c r="C68" s="247" t="s">
        <v>235</v>
      </c>
      <c r="D68" s="247" t="s">
        <v>235</v>
      </c>
      <c r="E68" s="247" t="s">
        <v>235</v>
      </c>
      <c r="F68" s="247" t="s">
        <v>235</v>
      </c>
      <c r="G68" s="249" t="s">
        <v>235</v>
      </c>
      <c r="H68" s="246" t="s">
        <v>235</v>
      </c>
      <c r="I68" s="250" t="s">
        <v>235</v>
      </c>
    </row>
    <row r="69" spans="1:9" ht="41.45" customHeight="1" x14ac:dyDescent="0.2">
      <c r="A69" s="232" t="s">
        <v>67</v>
      </c>
      <c r="B69" s="92">
        <v>0.05</v>
      </c>
      <c r="C69" s="178">
        <v>0.1</v>
      </c>
      <c r="D69" s="178">
        <v>6.0100000000000001E-2</v>
      </c>
      <c r="E69" s="178">
        <v>0.1</v>
      </c>
      <c r="F69" s="178">
        <v>0.1</v>
      </c>
      <c r="G69" s="59" t="s">
        <v>6</v>
      </c>
      <c r="H69" s="57" t="s">
        <v>109</v>
      </c>
      <c r="I69" s="234" t="s">
        <v>76</v>
      </c>
    </row>
    <row r="70" spans="1:9" ht="21" customHeight="1" x14ac:dyDescent="0.2">
      <c r="A70" s="232" t="s">
        <v>68</v>
      </c>
      <c r="B70" s="62">
        <v>7.0000000000000007E-2</v>
      </c>
      <c r="C70" s="178">
        <v>7.0000000000000007E-2</v>
      </c>
      <c r="D70" s="178">
        <v>4.0099999999999997E-2</v>
      </c>
      <c r="E70" s="178">
        <v>7.0000000000000007E-2</v>
      </c>
      <c r="F70" s="178">
        <v>7.0000000000000007E-2</v>
      </c>
      <c r="G70" s="59" t="s">
        <v>6</v>
      </c>
      <c r="H70" s="57" t="s">
        <v>106</v>
      </c>
      <c r="I70" s="234" t="s">
        <v>77</v>
      </c>
    </row>
    <row r="71" spans="1:9" ht="21" customHeight="1" x14ac:dyDescent="0.2">
      <c r="A71" s="232" t="s">
        <v>69</v>
      </c>
      <c r="B71" s="92">
        <v>0.05</v>
      </c>
      <c r="C71" s="178">
        <v>0.05</v>
      </c>
      <c r="D71" s="178">
        <v>4.2299999999999997E-2</v>
      </c>
      <c r="E71" s="178">
        <v>0.05</v>
      </c>
      <c r="F71" s="178">
        <v>0.05</v>
      </c>
      <c r="G71" s="59" t="s">
        <v>6</v>
      </c>
      <c r="H71" s="57" t="s">
        <v>72</v>
      </c>
      <c r="I71" s="234" t="s">
        <v>78</v>
      </c>
    </row>
    <row r="72" spans="1:9" ht="36.75" customHeight="1" x14ac:dyDescent="0.2">
      <c r="A72" s="232" t="s">
        <v>107</v>
      </c>
      <c r="B72" s="92">
        <v>0.05</v>
      </c>
      <c r="C72" s="178">
        <v>0.05</v>
      </c>
      <c r="D72" s="178">
        <v>3.5400000000000001E-2</v>
      </c>
      <c r="E72" s="178">
        <v>0.05</v>
      </c>
      <c r="F72" s="178">
        <v>0.05</v>
      </c>
      <c r="G72" s="59" t="s">
        <v>6</v>
      </c>
      <c r="H72" s="57" t="s">
        <v>72</v>
      </c>
      <c r="I72" s="234" t="s">
        <v>78</v>
      </c>
    </row>
    <row r="73" spans="1:9" ht="21.75" customHeight="1" x14ac:dyDescent="0.2">
      <c r="A73" s="232" t="s">
        <v>70</v>
      </c>
      <c r="B73" s="92">
        <v>0.15</v>
      </c>
      <c r="C73" s="178">
        <v>0.13500000000000001</v>
      </c>
      <c r="D73" s="178">
        <v>0.18640000000000001</v>
      </c>
      <c r="E73" s="178">
        <v>0.15</v>
      </c>
      <c r="F73" s="178">
        <v>0.15</v>
      </c>
      <c r="G73" s="56" t="s">
        <v>6</v>
      </c>
      <c r="H73" s="57" t="s">
        <v>126</v>
      </c>
      <c r="I73" s="235" t="s">
        <v>78</v>
      </c>
    </row>
    <row r="74" spans="1:9" ht="21.75" customHeight="1" x14ac:dyDescent="0.2">
      <c r="A74" s="232" t="s">
        <v>71</v>
      </c>
      <c r="B74" s="92">
        <v>0.05</v>
      </c>
      <c r="C74" s="178">
        <v>0.05</v>
      </c>
      <c r="D74" s="178">
        <v>2.8400000000000002E-2</v>
      </c>
      <c r="E74" s="178">
        <v>0.05</v>
      </c>
      <c r="F74" s="178">
        <v>0.05</v>
      </c>
      <c r="G74" s="56" t="s">
        <v>6</v>
      </c>
      <c r="H74" s="60" t="s">
        <v>72</v>
      </c>
      <c r="I74" s="251" t="s">
        <v>235</v>
      </c>
    </row>
    <row r="75" spans="1:9" ht="21.75" customHeight="1" x14ac:dyDescent="0.2">
      <c r="A75" s="233" t="s">
        <v>10</v>
      </c>
      <c r="B75" s="92">
        <f t="shared" ref="B75" si="3">SUM(B65:B74)</f>
        <v>1.35</v>
      </c>
      <c r="C75" s="80">
        <f t="shared" ref="C75" si="4">SUM(C65:C74)</f>
        <v>1.4350000000000003</v>
      </c>
      <c r="D75" s="80">
        <f>SUM(D65:D74)</f>
        <v>1.3255000000000003</v>
      </c>
      <c r="E75" s="80">
        <f t="shared" ref="E75:F75" si="5">SUM(E65:E74)</f>
        <v>1.4000000000000001</v>
      </c>
      <c r="F75" s="80">
        <f t="shared" si="5"/>
        <v>1.4000000000000001</v>
      </c>
      <c r="G75" s="252" t="s">
        <v>235</v>
      </c>
      <c r="H75" s="252" t="s">
        <v>235</v>
      </c>
      <c r="I75" s="253" t="s">
        <v>235</v>
      </c>
    </row>
    <row r="76" spans="1:9" ht="21.75" customHeight="1" x14ac:dyDescent="0.2">
      <c r="A76" s="240" t="s">
        <v>11</v>
      </c>
      <c r="B76" s="241">
        <v>0.16</v>
      </c>
      <c r="C76" s="242">
        <v>0.22</v>
      </c>
      <c r="D76" s="242">
        <v>0.25190000000000001</v>
      </c>
      <c r="E76" s="242">
        <v>0.22</v>
      </c>
      <c r="F76" s="242">
        <v>0.22</v>
      </c>
      <c r="G76" s="243" t="s">
        <v>8</v>
      </c>
      <c r="H76" s="244" t="s">
        <v>123</v>
      </c>
      <c r="I76" s="245" t="s">
        <v>79</v>
      </c>
    </row>
    <row r="77" spans="1:9" ht="28.5" hidden="1" x14ac:dyDescent="0.2">
      <c r="A77" s="55" t="s">
        <v>112</v>
      </c>
      <c r="B77" s="187">
        <v>2E-3</v>
      </c>
      <c r="C77" s="188"/>
      <c r="D77" s="188"/>
      <c r="E77" s="188"/>
      <c r="F77" s="188"/>
      <c r="G77" s="188"/>
      <c r="H77" s="189"/>
    </row>
    <row r="78" spans="1:9" ht="28.5" x14ac:dyDescent="0.2">
      <c r="A78" s="55" t="s">
        <v>228</v>
      </c>
      <c r="C78" s="1"/>
      <c r="D78" s="168">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5">
    <mergeCell ref="A3:H3"/>
    <mergeCell ref="B21:H21"/>
    <mergeCell ref="B39:H39"/>
    <mergeCell ref="B58:H58"/>
    <mergeCell ref="B77:H77"/>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zoomScale="85" zoomScaleNormal="85" workbookViewId="0">
      <selection activeCell="B169" sqref="B169:K174"/>
    </sheetView>
  </sheetViews>
  <sheetFormatPr defaultColWidth="9" defaultRowHeight="12.75" x14ac:dyDescent="0.2"/>
  <cols>
    <col min="1" max="1" width="9" style="83"/>
    <col min="2" max="2" width="26.625" style="143" customWidth="1"/>
    <col min="3" max="3" width="39.75" style="83" customWidth="1"/>
    <col min="4" max="4" width="36.875" style="83" customWidth="1"/>
    <col min="5" max="5" width="42.75" style="83" customWidth="1"/>
    <col min="6" max="6" width="23.125" style="83" customWidth="1"/>
    <col min="7" max="7" width="22.625" style="83" customWidth="1"/>
    <col min="8" max="8" width="10.125" style="83" customWidth="1"/>
    <col min="9" max="9" width="23" style="83" customWidth="1"/>
    <col min="10" max="10" width="10" style="83" customWidth="1"/>
    <col min="11" max="11" width="25.375" style="83" customWidth="1"/>
    <col min="12" max="12" width="0" style="83" hidden="1" customWidth="1"/>
    <col min="13" max="16384" width="9" style="83"/>
  </cols>
  <sheetData>
    <row r="1" spans="2:24" ht="19.5" x14ac:dyDescent="0.2">
      <c r="B1" s="192" t="s">
        <v>225</v>
      </c>
      <c r="C1" s="192"/>
      <c r="D1" s="192"/>
      <c r="E1" s="192"/>
      <c r="F1" s="192"/>
      <c r="G1" s="192"/>
      <c r="H1" s="192"/>
      <c r="I1" s="192"/>
      <c r="J1" s="192"/>
    </row>
    <row r="2" spans="2:24" ht="19.5" x14ac:dyDescent="0.2">
      <c r="B2" s="192" t="s">
        <v>160</v>
      </c>
      <c r="C2" s="192"/>
      <c r="D2" s="192"/>
      <c r="E2" s="192"/>
      <c r="F2" s="192"/>
      <c r="G2" s="192"/>
      <c r="H2" s="192"/>
      <c r="I2" s="192"/>
      <c r="J2" s="192"/>
    </row>
    <row r="3" spans="2:24" ht="13.5" thickBot="1" x14ac:dyDescent="0.25"/>
    <row r="4" spans="2:24" ht="13.5" thickBot="1" x14ac:dyDescent="0.25">
      <c r="B4" s="144" t="s">
        <v>23</v>
      </c>
      <c r="C4" s="202" t="s">
        <v>227</v>
      </c>
      <c r="D4" s="203"/>
      <c r="E4" s="204"/>
    </row>
    <row r="5" spans="2:24" ht="13.5" thickBot="1" x14ac:dyDescent="0.25">
      <c r="B5" s="258" t="s">
        <v>161</v>
      </c>
      <c r="C5" s="259" t="s">
        <v>162</v>
      </c>
      <c r="D5" s="260" t="s">
        <v>163</v>
      </c>
      <c r="E5" s="261" t="s">
        <v>164</v>
      </c>
      <c r="F5" s="259" t="s">
        <v>165</v>
      </c>
      <c r="G5" s="259" t="s">
        <v>233</v>
      </c>
      <c r="H5" s="262" t="s">
        <v>166</v>
      </c>
      <c r="I5" s="260" t="s">
        <v>167</v>
      </c>
      <c r="J5" s="272" t="s">
        <v>235</v>
      </c>
      <c r="K5" s="263" t="s">
        <v>168</v>
      </c>
      <c r="N5" s="205" t="s">
        <v>169</v>
      </c>
      <c r="O5" s="206"/>
      <c r="P5" s="206"/>
      <c r="Q5" s="206"/>
      <c r="R5" s="206"/>
      <c r="S5" s="206"/>
      <c r="T5" s="206"/>
      <c r="U5" s="206"/>
      <c r="V5" s="206"/>
      <c r="W5" s="206"/>
      <c r="X5" s="207"/>
    </row>
    <row r="6" spans="2:24" ht="25.5" x14ac:dyDescent="0.2">
      <c r="B6" s="254" t="s">
        <v>170</v>
      </c>
      <c r="C6" s="145">
        <v>1.026</v>
      </c>
      <c r="D6" s="146">
        <v>1.0016</v>
      </c>
      <c r="E6" s="147">
        <v>0.98770000000000002</v>
      </c>
      <c r="F6" s="148">
        <v>0.99</v>
      </c>
      <c r="G6" s="148">
        <v>0.99</v>
      </c>
      <c r="H6" s="149" t="s">
        <v>171</v>
      </c>
      <c r="I6" s="150">
        <f>F6+6%</f>
        <v>1.05</v>
      </c>
      <c r="J6" s="150">
        <f>F6-6%</f>
        <v>0.92999999999999994</v>
      </c>
      <c r="K6" s="256" t="s">
        <v>130</v>
      </c>
      <c r="L6" s="151">
        <v>0.06</v>
      </c>
      <c r="N6" s="196" t="s">
        <v>62</v>
      </c>
      <c r="O6" s="211"/>
      <c r="P6" s="211"/>
      <c r="Q6" s="211"/>
      <c r="R6" s="211"/>
      <c r="S6" s="211"/>
      <c r="T6" s="211"/>
      <c r="U6" s="211"/>
      <c r="V6" s="211"/>
      <c r="W6" s="211"/>
      <c r="X6" s="212"/>
    </row>
    <row r="7" spans="2:24" x14ac:dyDescent="0.2">
      <c r="B7" s="255" t="s">
        <v>172</v>
      </c>
      <c r="C7" s="145">
        <v>0.28370000000000001</v>
      </c>
      <c r="D7" s="146">
        <v>0.29570000000000002</v>
      </c>
      <c r="E7" s="147">
        <v>0.31690000000000002</v>
      </c>
      <c r="F7" s="148">
        <v>0.3</v>
      </c>
      <c r="G7" s="148">
        <v>0.3</v>
      </c>
      <c r="H7" s="149" t="s">
        <v>173</v>
      </c>
      <c r="I7" s="150">
        <f>F7+5%</f>
        <v>0.35</v>
      </c>
      <c r="J7" s="150">
        <f>F7-5%</f>
        <v>0.25</v>
      </c>
      <c r="K7" s="257" t="s">
        <v>73</v>
      </c>
      <c r="L7" s="151">
        <v>0.05</v>
      </c>
      <c r="N7" s="210"/>
      <c r="O7" s="211"/>
      <c r="P7" s="211"/>
      <c r="Q7" s="211"/>
      <c r="R7" s="211"/>
      <c r="S7" s="211"/>
      <c r="T7" s="211"/>
      <c r="U7" s="211"/>
      <c r="V7" s="211"/>
      <c r="W7" s="211"/>
      <c r="X7" s="212"/>
    </row>
    <row r="8" spans="2:24" ht="25.5" x14ac:dyDescent="0.2">
      <c r="B8" s="254" t="s">
        <v>174</v>
      </c>
      <c r="C8" s="145">
        <v>4.5999999999999999E-2</v>
      </c>
      <c r="D8" s="146">
        <v>4.0399999999999998E-2</v>
      </c>
      <c r="E8" s="147">
        <v>4.87E-2</v>
      </c>
      <c r="F8" s="148">
        <v>0.06</v>
      </c>
      <c r="G8" s="148">
        <v>0.06</v>
      </c>
      <c r="H8" s="149" t="s">
        <v>171</v>
      </c>
      <c r="I8" s="150">
        <f t="shared" ref="I8:I16" si="0">F8+6%</f>
        <v>0.12</v>
      </c>
      <c r="J8" s="150">
        <f t="shared" ref="J8:J16" si="1">F8-6%</f>
        <v>0</v>
      </c>
      <c r="K8" s="257" t="s">
        <v>74</v>
      </c>
      <c r="L8" s="151">
        <v>0.06</v>
      </c>
      <c r="N8" s="210"/>
      <c r="O8" s="211"/>
      <c r="P8" s="211"/>
      <c r="Q8" s="211"/>
      <c r="R8" s="211"/>
      <c r="S8" s="211"/>
      <c r="T8" s="211"/>
      <c r="U8" s="211"/>
      <c r="V8" s="211"/>
      <c r="W8" s="211"/>
      <c r="X8" s="212"/>
    </row>
    <row r="9" spans="2:24" ht="25.5" x14ac:dyDescent="0.2">
      <c r="B9" s="254" t="s">
        <v>67</v>
      </c>
      <c r="C9" s="145">
        <v>8.7300000000000003E-2</v>
      </c>
      <c r="D9" s="146">
        <v>6.5699999999999995E-2</v>
      </c>
      <c r="E9" s="147">
        <v>5.1299999999999998E-2</v>
      </c>
      <c r="F9" s="148">
        <v>7.0000000000000007E-2</v>
      </c>
      <c r="G9" s="148">
        <v>7.0000000000000007E-2</v>
      </c>
      <c r="H9" s="149" t="s">
        <v>173</v>
      </c>
      <c r="I9" s="150">
        <f t="shared" ref="I9:I10" si="2">F9+5%</f>
        <v>0.12000000000000001</v>
      </c>
      <c r="J9" s="150">
        <f t="shared" ref="J9:J10" si="3">F9-5%</f>
        <v>2.0000000000000004E-2</v>
      </c>
      <c r="K9" s="256" t="s">
        <v>76</v>
      </c>
      <c r="L9" s="151">
        <v>0.05</v>
      </c>
      <c r="N9" s="210"/>
      <c r="O9" s="211"/>
      <c r="P9" s="211"/>
      <c r="Q9" s="211"/>
      <c r="R9" s="211"/>
      <c r="S9" s="211"/>
      <c r="T9" s="211"/>
      <c r="U9" s="211"/>
      <c r="V9" s="211"/>
      <c r="W9" s="211"/>
      <c r="X9" s="212"/>
    </row>
    <row r="10" spans="2:24" x14ac:dyDescent="0.2">
      <c r="B10" s="254" t="s">
        <v>68</v>
      </c>
      <c r="C10" s="145">
        <v>4.6999999999999993E-3</v>
      </c>
      <c r="D10" s="146">
        <v>3.5999999999999999E-3</v>
      </c>
      <c r="E10" s="147">
        <v>2.5000000000000001E-3</v>
      </c>
      <c r="F10" s="148">
        <v>0.05</v>
      </c>
      <c r="G10" s="148">
        <v>0.05</v>
      </c>
      <c r="H10" s="149" t="s">
        <v>173</v>
      </c>
      <c r="I10" s="150">
        <f t="shared" si="2"/>
        <v>0.1</v>
      </c>
      <c r="J10" s="150">
        <f t="shared" si="3"/>
        <v>0</v>
      </c>
      <c r="K10" s="257" t="s">
        <v>77</v>
      </c>
      <c r="L10" s="151">
        <v>0.05</v>
      </c>
      <c r="N10" s="210"/>
      <c r="O10" s="211"/>
      <c r="P10" s="211"/>
      <c r="Q10" s="211"/>
      <c r="R10" s="211"/>
      <c r="S10" s="211"/>
      <c r="T10" s="211"/>
      <c r="U10" s="211"/>
      <c r="V10" s="211"/>
      <c r="W10" s="211"/>
      <c r="X10" s="212"/>
    </row>
    <row r="11" spans="2:24" x14ac:dyDescent="0.2">
      <c r="B11" s="255" t="s">
        <v>69</v>
      </c>
      <c r="C11" s="145">
        <v>0</v>
      </c>
      <c r="D11" s="146">
        <v>5.7000000000000002E-3</v>
      </c>
      <c r="E11" s="147">
        <v>3.0999999999999999E-3</v>
      </c>
      <c r="F11" s="148">
        <v>0.05</v>
      </c>
      <c r="G11" s="148">
        <v>0.05</v>
      </c>
      <c r="H11" s="149" t="s">
        <v>173</v>
      </c>
      <c r="I11" s="150">
        <f>F11+5%</f>
        <v>0.1</v>
      </c>
      <c r="J11" s="150">
        <f>F11-5%</f>
        <v>0</v>
      </c>
      <c r="K11" s="257" t="s">
        <v>78</v>
      </c>
      <c r="L11" s="151">
        <v>0.05</v>
      </c>
      <c r="N11" s="210"/>
      <c r="O11" s="211"/>
      <c r="P11" s="211"/>
      <c r="Q11" s="211"/>
      <c r="R11" s="211"/>
      <c r="S11" s="211"/>
      <c r="T11" s="211"/>
      <c r="U11" s="211"/>
      <c r="V11" s="211"/>
      <c r="W11" s="211"/>
      <c r="X11" s="212"/>
    </row>
    <row r="12" spans="2:24" x14ac:dyDescent="0.2">
      <c r="B12" s="255" t="s">
        <v>107</v>
      </c>
      <c r="C12" s="145">
        <v>5.3400000000000003E-2</v>
      </c>
      <c r="D12" s="146">
        <v>5.0599999999999999E-2</v>
      </c>
      <c r="E12" s="147">
        <v>6.4399999999999999E-2</v>
      </c>
      <c r="F12" s="148">
        <v>0.05</v>
      </c>
      <c r="G12" s="148">
        <v>0.05</v>
      </c>
      <c r="H12" s="149" t="s">
        <v>173</v>
      </c>
      <c r="I12" s="150">
        <f>F12+5%</f>
        <v>0.1</v>
      </c>
      <c r="J12" s="150">
        <f>F12-5%</f>
        <v>0</v>
      </c>
      <c r="K12" s="257" t="s">
        <v>78</v>
      </c>
      <c r="L12" s="151">
        <v>0.05</v>
      </c>
      <c r="N12" s="210"/>
      <c r="O12" s="211"/>
      <c r="P12" s="211"/>
      <c r="Q12" s="211"/>
      <c r="R12" s="211"/>
      <c r="S12" s="211"/>
      <c r="T12" s="211"/>
      <c r="U12" s="211"/>
      <c r="V12" s="211"/>
      <c r="W12" s="211"/>
      <c r="X12" s="212"/>
    </row>
    <row r="13" spans="2:24" x14ac:dyDescent="0.2">
      <c r="B13" s="255" t="s">
        <v>70</v>
      </c>
      <c r="C13" s="145">
        <v>0.1487</v>
      </c>
      <c r="D13" s="146">
        <v>0.16639999999999999</v>
      </c>
      <c r="E13" s="147">
        <v>0.16850000000000001</v>
      </c>
      <c r="F13" s="148">
        <v>0.15</v>
      </c>
      <c r="G13" s="148">
        <v>0.15</v>
      </c>
      <c r="H13" s="149" t="s">
        <v>173</v>
      </c>
      <c r="I13" s="150">
        <f>F13+5%</f>
        <v>0.2</v>
      </c>
      <c r="J13" s="150">
        <f>F13-5%</f>
        <v>9.9999999999999992E-2</v>
      </c>
      <c r="K13" s="257" t="s">
        <v>78</v>
      </c>
      <c r="L13" s="151">
        <v>0.05</v>
      </c>
      <c r="N13" s="210"/>
      <c r="O13" s="211"/>
      <c r="P13" s="211"/>
      <c r="Q13" s="211"/>
      <c r="R13" s="211"/>
      <c r="S13" s="211"/>
      <c r="T13" s="211"/>
      <c r="U13" s="211"/>
      <c r="V13" s="211"/>
      <c r="W13" s="211"/>
      <c r="X13" s="212"/>
    </row>
    <row r="14" spans="2:24" x14ac:dyDescent="0.2">
      <c r="B14" s="255" t="s">
        <v>71</v>
      </c>
      <c r="C14" s="145">
        <v>1.6299999999999999E-2</v>
      </c>
      <c r="D14" s="146">
        <v>1.54E-2</v>
      </c>
      <c r="E14" s="147">
        <v>1.6899999999999998E-2</v>
      </c>
      <c r="F14" s="148">
        <v>0.05</v>
      </c>
      <c r="G14" s="148">
        <v>0.05</v>
      </c>
      <c r="H14" s="149" t="s">
        <v>173</v>
      </c>
      <c r="I14" s="150">
        <f t="shared" ref="I14" si="4">F14+5%</f>
        <v>0.1</v>
      </c>
      <c r="J14" s="150">
        <f t="shared" ref="J14" si="5">F14-5%</f>
        <v>0</v>
      </c>
      <c r="K14" s="273" t="s">
        <v>235</v>
      </c>
      <c r="L14" s="151">
        <v>0.05</v>
      </c>
      <c r="N14" s="210"/>
      <c r="O14" s="211"/>
      <c r="P14" s="211"/>
      <c r="Q14" s="211"/>
      <c r="R14" s="211"/>
      <c r="S14" s="211"/>
      <c r="T14" s="211"/>
      <c r="U14" s="211"/>
      <c r="V14" s="211"/>
      <c r="W14" s="211"/>
      <c r="X14" s="212"/>
    </row>
    <row r="15" spans="2:24" x14ac:dyDescent="0.2">
      <c r="B15" s="255" t="s">
        <v>175</v>
      </c>
      <c r="C15" s="152">
        <f>SUM(C6:C14)</f>
        <v>1.6661000000000001</v>
      </c>
      <c r="D15" s="153">
        <f>SUM(D6:D14)</f>
        <v>1.6451000000000002</v>
      </c>
      <c r="E15" s="154">
        <f>SUM(E6:E14)</f>
        <v>1.66</v>
      </c>
      <c r="F15" s="155">
        <f>SUM(F6:F14)</f>
        <v>1.7700000000000002</v>
      </c>
      <c r="G15" s="155">
        <f>SUM(G6:G14)</f>
        <v>1.7700000000000002</v>
      </c>
      <c r="H15" s="274" t="s">
        <v>235</v>
      </c>
      <c r="I15" s="274" t="s">
        <v>235</v>
      </c>
      <c r="J15" s="274" t="s">
        <v>235</v>
      </c>
      <c r="K15" s="273" t="s">
        <v>235</v>
      </c>
      <c r="N15" s="210"/>
      <c r="O15" s="211"/>
      <c r="P15" s="211"/>
      <c r="Q15" s="211"/>
      <c r="R15" s="211"/>
      <c r="S15" s="211"/>
      <c r="T15" s="211"/>
      <c r="U15" s="211"/>
      <c r="V15" s="211"/>
      <c r="W15" s="211"/>
      <c r="X15" s="212"/>
    </row>
    <row r="16" spans="2:24" ht="13.5" thickBot="1" x14ac:dyDescent="0.25">
      <c r="B16" s="264" t="s">
        <v>176</v>
      </c>
      <c r="C16" s="265">
        <v>0.34429999999999999</v>
      </c>
      <c r="D16" s="266">
        <v>0.28389999999999999</v>
      </c>
      <c r="E16" s="267">
        <v>0.28289999999999998</v>
      </c>
      <c r="F16" s="268">
        <v>0.3</v>
      </c>
      <c r="G16" s="268">
        <v>0.3</v>
      </c>
      <c r="H16" s="269" t="s">
        <v>171</v>
      </c>
      <c r="I16" s="270">
        <f t="shared" si="0"/>
        <v>0.36</v>
      </c>
      <c r="J16" s="270">
        <f t="shared" si="1"/>
        <v>0.24</v>
      </c>
      <c r="K16" s="271" t="s">
        <v>79</v>
      </c>
      <c r="L16" s="151">
        <v>0.06</v>
      </c>
      <c r="N16" s="213"/>
      <c r="O16" s="214"/>
      <c r="P16" s="214"/>
      <c r="Q16" s="214"/>
      <c r="R16" s="214"/>
      <c r="S16" s="214"/>
      <c r="T16" s="214"/>
      <c r="U16" s="214"/>
      <c r="V16" s="214"/>
      <c r="W16" s="214"/>
      <c r="X16" s="215"/>
    </row>
    <row r="17" spans="2:24" hidden="1" x14ac:dyDescent="0.2">
      <c r="B17" s="156" t="s">
        <v>112</v>
      </c>
      <c r="C17" s="157"/>
      <c r="D17" s="157"/>
      <c r="E17" s="157"/>
      <c r="F17" s="157"/>
      <c r="G17" s="157"/>
      <c r="H17" s="158"/>
      <c r="I17" s="159"/>
      <c r="J17" s="159"/>
      <c r="K17" s="160"/>
    </row>
    <row r="18" spans="2:24" ht="28.5" x14ac:dyDescent="0.2">
      <c r="B18" s="55" t="s">
        <v>228</v>
      </c>
      <c r="C18" s="171">
        <v>2E-3</v>
      </c>
      <c r="D18" s="171">
        <v>2E-3</v>
      </c>
      <c r="E18" s="171">
        <v>1.5E-3</v>
      </c>
    </row>
    <row r="19" spans="2:24" ht="13.5" thickBot="1" x14ac:dyDescent="0.25"/>
    <row r="20" spans="2:24" ht="13.5" thickBot="1" x14ac:dyDescent="0.25">
      <c r="B20" s="144" t="s">
        <v>63</v>
      </c>
      <c r="C20" s="202" t="s">
        <v>227</v>
      </c>
      <c r="D20" s="203"/>
      <c r="E20" s="204"/>
    </row>
    <row r="21" spans="2:24" ht="13.5" thickBot="1" x14ac:dyDescent="0.25">
      <c r="B21" s="258" t="s">
        <v>161</v>
      </c>
      <c r="C21" s="259" t="s">
        <v>177</v>
      </c>
      <c r="D21" s="260" t="s">
        <v>178</v>
      </c>
      <c r="E21" s="261" t="s">
        <v>179</v>
      </c>
      <c r="F21" s="259" t="s">
        <v>165</v>
      </c>
      <c r="G21" s="259" t="s">
        <v>233</v>
      </c>
      <c r="H21" s="262" t="s">
        <v>166</v>
      </c>
      <c r="I21" s="260" t="s">
        <v>167</v>
      </c>
      <c r="J21" s="272" t="s">
        <v>235</v>
      </c>
      <c r="K21" s="263" t="s">
        <v>168</v>
      </c>
      <c r="N21" s="205" t="s">
        <v>169</v>
      </c>
      <c r="O21" s="206"/>
      <c r="P21" s="206"/>
      <c r="Q21" s="206"/>
      <c r="R21" s="206"/>
      <c r="S21" s="206"/>
      <c r="T21" s="206"/>
      <c r="U21" s="206"/>
      <c r="V21" s="206"/>
      <c r="W21" s="206"/>
      <c r="X21" s="207"/>
    </row>
    <row r="22" spans="2:24" ht="25.5" x14ac:dyDescent="0.2">
      <c r="B22" s="254" t="s">
        <v>170</v>
      </c>
      <c r="C22" s="145">
        <v>0.24129999999999999</v>
      </c>
      <c r="D22" s="146">
        <v>0.23949999999999999</v>
      </c>
      <c r="E22" s="147">
        <v>0.24</v>
      </c>
      <c r="F22" s="148">
        <v>0.19</v>
      </c>
      <c r="G22" s="148">
        <v>0.19</v>
      </c>
      <c r="H22" s="149" t="s">
        <v>171</v>
      </c>
      <c r="I22" s="150">
        <f>F22+6%</f>
        <v>0.25</v>
      </c>
      <c r="J22" s="150">
        <f>F22-6%</f>
        <v>0.13</v>
      </c>
      <c r="K22" s="256" t="s">
        <v>130</v>
      </c>
      <c r="L22" s="151">
        <v>0.06</v>
      </c>
      <c r="N22" s="196" t="s">
        <v>64</v>
      </c>
      <c r="O22" s="211"/>
      <c r="P22" s="211"/>
      <c r="Q22" s="211"/>
      <c r="R22" s="211"/>
      <c r="S22" s="211"/>
      <c r="T22" s="211"/>
      <c r="U22" s="211"/>
      <c r="V22" s="211"/>
      <c r="W22" s="211"/>
      <c r="X22" s="212"/>
    </row>
    <row r="23" spans="2:24" x14ac:dyDescent="0.2">
      <c r="B23" s="255" t="s">
        <v>172</v>
      </c>
      <c r="C23" s="145">
        <v>0.22189999999999999</v>
      </c>
      <c r="D23" s="146">
        <v>0.2702</v>
      </c>
      <c r="E23" s="147">
        <v>0.25519999999999998</v>
      </c>
      <c r="F23" s="148">
        <v>0.25</v>
      </c>
      <c r="G23" s="148">
        <v>0.25</v>
      </c>
      <c r="H23" s="149" t="s">
        <v>173</v>
      </c>
      <c r="I23" s="150">
        <f>F23+5%</f>
        <v>0.3</v>
      </c>
      <c r="J23" s="150">
        <f>F23-5%</f>
        <v>0.2</v>
      </c>
      <c r="K23" s="257" t="s">
        <v>73</v>
      </c>
      <c r="L23" s="151">
        <v>0.05</v>
      </c>
      <c r="N23" s="210"/>
      <c r="O23" s="211"/>
      <c r="P23" s="211"/>
      <c r="Q23" s="211"/>
      <c r="R23" s="211"/>
      <c r="S23" s="211"/>
      <c r="T23" s="211"/>
      <c r="U23" s="211"/>
      <c r="V23" s="211"/>
      <c r="W23" s="211"/>
      <c r="X23" s="212"/>
    </row>
    <row r="24" spans="2:24" ht="25.5" x14ac:dyDescent="0.2">
      <c r="B24" s="254" t="s">
        <v>174</v>
      </c>
      <c r="C24" s="145">
        <v>0.39340000000000003</v>
      </c>
      <c r="D24" s="146">
        <v>0.37230000000000002</v>
      </c>
      <c r="E24" s="147">
        <v>0.41070000000000001</v>
      </c>
      <c r="F24" s="148">
        <v>0.39</v>
      </c>
      <c r="G24" s="148">
        <v>0.39</v>
      </c>
      <c r="H24" s="149" t="s">
        <v>171</v>
      </c>
      <c r="I24" s="150">
        <f t="shared" ref="I24" si="6">F24+6%</f>
        <v>0.45</v>
      </c>
      <c r="J24" s="150">
        <f t="shared" ref="J24" si="7">F24-6%</f>
        <v>0.33</v>
      </c>
      <c r="K24" s="257" t="s">
        <v>74</v>
      </c>
      <c r="L24" s="151">
        <v>0.06</v>
      </c>
      <c r="N24" s="210"/>
      <c r="O24" s="211"/>
      <c r="P24" s="211"/>
      <c r="Q24" s="211"/>
      <c r="R24" s="211"/>
      <c r="S24" s="211"/>
      <c r="T24" s="211"/>
      <c r="U24" s="211"/>
      <c r="V24" s="211"/>
      <c r="W24" s="211"/>
      <c r="X24" s="212"/>
    </row>
    <row r="25" spans="2:24" ht="25.5" x14ac:dyDescent="0.2">
      <c r="B25" s="254" t="s">
        <v>67</v>
      </c>
      <c r="C25" s="145">
        <v>6.7299999999999999E-2</v>
      </c>
      <c r="D25" s="146">
        <v>4.9200000000000001E-2</v>
      </c>
      <c r="E25" s="147">
        <v>4.8399999999999999E-2</v>
      </c>
      <c r="F25" s="148">
        <v>0.05</v>
      </c>
      <c r="G25" s="148">
        <v>0.05</v>
      </c>
      <c r="H25" s="149" t="s">
        <v>173</v>
      </c>
      <c r="I25" s="150">
        <f t="shared" ref="I25:I26" si="8">F25+5%</f>
        <v>0.1</v>
      </c>
      <c r="J25" s="150">
        <f t="shared" ref="J25:J26" si="9">F25-5%</f>
        <v>0</v>
      </c>
      <c r="K25" s="256" t="s">
        <v>76</v>
      </c>
      <c r="L25" s="151">
        <v>0.05</v>
      </c>
      <c r="N25" s="210"/>
      <c r="O25" s="211"/>
      <c r="P25" s="211"/>
      <c r="Q25" s="211"/>
      <c r="R25" s="211"/>
      <c r="S25" s="211"/>
      <c r="T25" s="211"/>
      <c r="U25" s="211"/>
      <c r="V25" s="211"/>
      <c r="W25" s="211"/>
      <c r="X25" s="212"/>
    </row>
    <row r="26" spans="2:24" x14ac:dyDescent="0.2">
      <c r="B26" s="254" t="s">
        <v>68</v>
      </c>
      <c r="C26" s="145">
        <v>4.3200000000000002E-2</v>
      </c>
      <c r="D26" s="146">
        <v>0.03</v>
      </c>
      <c r="E26" s="147">
        <v>3.8300000000000001E-2</v>
      </c>
      <c r="F26" s="148">
        <v>0.05</v>
      </c>
      <c r="G26" s="148">
        <v>0.05</v>
      </c>
      <c r="H26" s="149" t="s">
        <v>173</v>
      </c>
      <c r="I26" s="150">
        <f t="shared" si="8"/>
        <v>0.1</v>
      </c>
      <c r="J26" s="150">
        <f t="shared" si="9"/>
        <v>0</v>
      </c>
      <c r="K26" s="257" t="s">
        <v>77</v>
      </c>
      <c r="L26" s="151">
        <v>0.05</v>
      </c>
      <c r="N26" s="210"/>
      <c r="O26" s="211"/>
      <c r="P26" s="211"/>
      <c r="Q26" s="211"/>
      <c r="R26" s="211"/>
      <c r="S26" s="211"/>
      <c r="T26" s="211"/>
      <c r="U26" s="211"/>
      <c r="V26" s="211"/>
      <c r="W26" s="211"/>
      <c r="X26" s="212"/>
    </row>
    <row r="27" spans="2:24" x14ac:dyDescent="0.2">
      <c r="B27" s="255" t="s">
        <v>69</v>
      </c>
      <c r="C27" s="145">
        <v>0</v>
      </c>
      <c r="D27" s="146">
        <v>0</v>
      </c>
      <c r="E27" s="147">
        <v>0</v>
      </c>
      <c r="F27" s="148">
        <v>0.05</v>
      </c>
      <c r="G27" s="148">
        <v>0.05</v>
      </c>
      <c r="H27" s="149" t="s">
        <v>173</v>
      </c>
      <c r="I27" s="150">
        <f>F27+5%</f>
        <v>0.1</v>
      </c>
      <c r="J27" s="150">
        <f>F27-5%</f>
        <v>0</v>
      </c>
      <c r="K27" s="257" t="s">
        <v>78</v>
      </c>
      <c r="L27" s="151">
        <v>0.05</v>
      </c>
      <c r="N27" s="210"/>
      <c r="O27" s="211"/>
      <c r="P27" s="211"/>
      <c r="Q27" s="211"/>
      <c r="R27" s="211"/>
      <c r="S27" s="211"/>
      <c r="T27" s="211"/>
      <c r="U27" s="211"/>
      <c r="V27" s="211"/>
      <c r="W27" s="211"/>
      <c r="X27" s="212"/>
    </row>
    <row r="28" spans="2:24" x14ac:dyDescent="0.2">
      <c r="B28" s="255" t="s">
        <v>107</v>
      </c>
      <c r="C28" s="145">
        <v>1.9800000000000002E-2</v>
      </c>
      <c r="D28" s="146">
        <v>1.46E-2</v>
      </c>
      <c r="E28" s="147">
        <v>3.2599999999999997E-2</v>
      </c>
      <c r="F28" s="148">
        <v>0.05</v>
      </c>
      <c r="G28" s="148">
        <v>0.05</v>
      </c>
      <c r="H28" s="149" t="s">
        <v>173</v>
      </c>
      <c r="I28" s="150">
        <f>F28+5%</f>
        <v>0.1</v>
      </c>
      <c r="J28" s="150">
        <f>F28-5%</f>
        <v>0</v>
      </c>
      <c r="K28" s="257" t="s">
        <v>78</v>
      </c>
      <c r="L28" s="151">
        <v>0.05</v>
      </c>
      <c r="N28" s="210"/>
      <c r="O28" s="211"/>
      <c r="P28" s="211"/>
      <c r="Q28" s="211"/>
      <c r="R28" s="211"/>
      <c r="S28" s="211"/>
      <c r="T28" s="211"/>
      <c r="U28" s="211"/>
      <c r="V28" s="211"/>
      <c r="W28" s="211"/>
      <c r="X28" s="212"/>
    </row>
    <row r="29" spans="2:24" x14ac:dyDescent="0.2">
      <c r="B29" s="255" t="s">
        <v>70</v>
      </c>
      <c r="C29" s="145">
        <v>0.1573</v>
      </c>
      <c r="D29" s="146">
        <v>0.1862</v>
      </c>
      <c r="E29" s="147">
        <v>0.14549999999999999</v>
      </c>
      <c r="F29" s="148">
        <v>0.15</v>
      </c>
      <c r="G29" s="148">
        <v>0.12</v>
      </c>
      <c r="H29" s="149" t="s">
        <v>173</v>
      </c>
      <c r="I29" s="150">
        <f>G29+5%</f>
        <v>0.16999999999999998</v>
      </c>
      <c r="J29" s="150">
        <f>G29-5%</f>
        <v>6.9999999999999993E-2</v>
      </c>
      <c r="K29" s="257" t="s">
        <v>78</v>
      </c>
      <c r="L29" s="151">
        <v>0.05</v>
      </c>
      <c r="N29" s="210"/>
      <c r="O29" s="211"/>
      <c r="P29" s="211"/>
      <c r="Q29" s="211"/>
      <c r="R29" s="211"/>
      <c r="S29" s="211"/>
      <c r="T29" s="211"/>
      <c r="U29" s="211"/>
      <c r="V29" s="211"/>
      <c r="W29" s="211"/>
      <c r="X29" s="212"/>
    </row>
    <row r="30" spans="2:24" x14ac:dyDescent="0.2">
      <c r="B30" s="255" t="s">
        <v>71</v>
      </c>
      <c r="C30" s="145">
        <v>4.2700000000000002E-2</v>
      </c>
      <c r="D30" s="146">
        <v>2.8299999999999999E-2</v>
      </c>
      <c r="E30" s="147">
        <v>3.1800000000000002E-2</v>
      </c>
      <c r="F30" s="148">
        <v>0.05</v>
      </c>
      <c r="G30" s="148">
        <v>0.05</v>
      </c>
      <c r="H30" s="149" t="s">
        <v>173</v>
      </c>
      <c r="I30" s="150">
        <f t="shared" ref="I30" si="10">F30+5%</f>
        <v>0.1</v>
      </c>
      <c r="J30" s="150">
        <f t="shared" ref="J30" si="11">F30-5%</f>
        <v>0</v>
      </c>
      <c r="K30" s="273" t="s">
        <v>235</v>
      </c>
      <c r="L30" s="151">
        <v>0.05</v>
      </c>
      <c r="N30" s="210"/>
      <c r="O30" s="211"/>
      <c r="P30" s="211"/>
      <c r="Q30" s="211"/>
      <c r="R30" s="211"/>
      <c r="S30" s="211"/>
      <c r="T30" s="211"/>
      <c r="U30" s="211"/>
      <c r="V30" s="211"/>
      <c r="W30" s="211"/>
      <c r="X30" s="212"/>
    </row>
    <row r="31" spans="2:24" x14ac:dyDescent="0.2">
      <c r="B31" s="255" t="s">
        <v>175</v>
      </c>
      <c r="C31" s="152">
        <f t="shared" ref="C31:E31" si="12">SUM(C22:C30)</f>
        <v>1.1869000000000001</v>
      </c>
      <c r="D31" s="153">
        <f t="shared" si="12"/>
        <v>1.1903000000000001</v>
      </c>
      <c r="E31" s="154">
        <f t="shared" si="12"/>
        <v>1.2024999999999999</v>
      </c>
      <c r="F31" s="155">
        <f>SUM(F22:F30)</f>
        <v>1.2300000000000002</v>
      </c>
      <c r="G31" s="155">
        <f>SUM(G22:G30)</f>
        <v>1.2000000000000004</v>
      </c>
      <c r="H31" s="274" t="s">
        <v>235</v>
      </c>
      <c r="I31" s="274" t="s">
        <v>235</v>
      </c>
      <c r="J31" s="274" t="s">
        <v>235</v>
      </c>
      <c r="K31" s="273" t="s">
        <v>235</v>
      </c>
      <c r="N31" s="210"/>
      <c r="O31" s="211"/>
      <c r="P31" s="211"/>
      <c r="Q31" s="211"/>
      <c r="R31" s="211"/>
      <c r="S31" s="211"/>
      <c r="T31" s="211"/>
      <c r="U31" s="211"/>
      <c r="V31" s="211"/>
      <c r="W31" s="211"/>
      <c r="X31" s="212"/>
    </row>
    <row r="32" spans="2:24" ht="13.5" thickBot="1" x14ac:dyDescent="0.25">
      <c r="B32" s="264" t="s">
        <v>176</v>
      </c>
      <c r="C32" s="265">
        <v>0.24510000000000001</v>
      </c>
      <c r="D32" s="266">
        <v>0.2303</v>
      </c>
      <c r="E32" s="267">
        <v>0.2409</v>
      </c>
      <c r="F32" s="268">
        <v>0.25</v>
      </c>
      <c r="G32" s="268">
        <v>0.25</v>
      </c>
      <c r="H32" s="269" t="s">
        <v>171</v>
      </c>
      <c r="I32" s="270">
        <f t="shared" ref="I32" si="13">F32+6%</f>
        <v>0.31</v>
      </c>
      <c r="J32" s="270">
        <f t="shared" ref="J32" si="14">F32-6%</f>
        <v>0.19</v>
      </c>
      <c r="K32" s="271" t="s">
        <v>79</v>
      </c>
      <c r="L32" s="151">
        <v>0.06</v>
      </c>
      <c r="N32" s="213"/>
      <c r="O32" s="214"/>
      <c r="P32" s="214"/>
      <c r="Q32" s="214"/>
      <c r="R32" s="214"/>
      <c r="S32" s="214"/>
      <c r="T32" s="214"/>
      <c r="U32" s="214"/>
      <c r="V32" s="214"/>
      <c r="W32" s="214"/>
      <c r="X32" s="215"/>
    </row>
    <row r="33" spans="2:24" hidden="1" x14ac:dyDescent="0.2">
      <c r="B33" s="161" t="s">
        <v>112</v>
      </c>
      <c r="C33" s="146"/>
      <c r="D33" s="146"/>
      <c r="E33" s="146"/>
      <c r="F33" s="146"/>
      <c r="G33" s="146"/>
      <c r="H33" s="162"/>
      <c r="I33" s="163"/>
      <c r="J33" s="163"/>
      <c r="K33" s="164"/>
    </row>
    <row r="34" spans="2:24" ht="28.5" x14ac:dyDescent="0.2">
      <c r="B34" s="55" t="s">
        <v>228</v>
      </c>
      <c r="C34" s="171">
        <v>2.3999999999999998E-3</v>
      </c>
      <c r="D34" s="171">
        <v>2.3999999999999998E-3</v>
      </c>
      <c r="E34" s="171">
        <v>2E-3</v>
      </c>
    </row>
    <row r="35" spans="2:24" ht="13.5" thickBot="1" x14ac:dyDescent="0.25"/>
    <row r="36" spans="2:24" ht="13.5" thickBot="1" x14ac:dyDescent="0.25">
      <c r="B36" s="144" t="s">
        <v>97</v>
      </c>
      <c r="C36" s="202" t="s">
        <v>227</v>
      </c>
      <c r="D36" s="203"/>
      <c r="E36" s="204"/>
    </row>
    <row r="37" spans="2:24" ht="13.5" thickBot="1" x14ac:dyDescent="0.25">
      <c r="B37" s="258" t="s">
        <v>161</v>
      </c>
      <c r="C37" s="259" t="s">
        <v>180</v>
      </c>
      <c r="D37" s="272" t="s">
        <v>235</v>
      </c>
      <c r="E37" s="276" t="s">
        <v>236</v>
      </c>
      <c r="F37" s="259" t="s">
        <v>165</v>
      </c>
      <c r="G37" s="259" t="s">
        <v>233</v>
      </c>
      <c r="H37" s="262" t="s">
        <v>166</v>
      </c>
      <c r="I37" s="260" t="s">
        <v>167</v>
      </c>
      <c r="J37" s="272" t="s">
        <v>237</v>
      </c>
      <c r="K37" s="263" t="s">
        <v>168</v>
      </c>
      <c r="N37" s="205" t="s">
        <v>169</v>
      </c>
      <c r="O37" s="206"/>
      <c r="P37" s="206"/>
      <c r="Q37" s="206"/>
      <c r="R37" s="206"/>
      <c r="S37" s="206"/>
      <c r="T37" s="206"/>
      <c r="U37" s="206"/>
      <c r="V37" s="206"/>
      <c r="W37" s="206"/>
      <c r="X37" s="207"/>
    </row>
    <row r="38" spans="2:24" ht="25.5" x14ac:dyDescent="0.2">
      <c r="B38" s="254" t="s">
        <v>170</v>
      </c>
      <c r="C38" s="145">
        <v>0.33119999999999999</v>
      </c>
      <c r="D38" s="277" t="s">
        <v>235</v>
      </c>
      <c r="E38" s="278" t="s">
        <v>235</v>
      </c>
      <c r="F38" s="148">
        <v>0.33</v>
      </c>
      <c r="G38" s="148">
        <v>0.33</v>
      </c>
      <c r="H38" s="149" t="s">
        <v>171</v>
      </c>
      <c r="I38" s="150">
        <f>F38+6%</f>
        <v>0.39</v>
      </c>
      <c r="J38" s="150">
        <f>F38-6%</f>
        <v>0.27</v>
      </c>
      <c r="K38" s="256" t="s">
        <v>181</v>
      </c>
      <c r="L38" s="151">
        <v>0.06</v>
      </c>
      <c r="N38" s="193" t="s">
        <v>182</v>
      </c>
      <c r="O38" s="208"/>
      <c r="P38" s="208"/>
      <c r="Q38" s="208"/>
      <c r="R38" s="208"/>
      <c r="S38" s="208"/>
      <c r="T38" s="208"/>
      <c r="U38" s="208"/>
      <c r="V38" s="208"/>
      <c r="W38" s="208"/>
      <c r="X38" s="209"/>
    </row>
    <row r="39" spans="2:24" ht="25.5" x14ac:dyDescent="0.2">
      <c r="B39" s="255" t="s">
        <v>172</v>
      </c>
      <c r="C39" s="145">
        <v>0.3821</v>
      </c>
      <c r="D39" s="277" t="s">
        <v>235</v>
      </c>
      <c r="E39" s="278" t="s">
        <v>235</v>
      </c>
      <c r="F39" s="148">
        <v>0.38</v>
      </c>
      <c r="G39" s="148">
        <v>0.38</v>
      </c>
      <c r="H39" s="149" t="s">
        <v>173</v>
      </c>
      <c r="I39" s="150">
        <f>F39+5%</f>
        <v>0.43</v>
      </c>
      <c r="J39" s="150">
        <f>F39-5%</f>
        <v>0.33</v>
      </c>
      <c r="K39" s="275" t="s">
        <v>183</v>
      </c>
      <c r="L39" s="151">
        <v>0.05</v>
      </c>
      <c r="N39" s="210"/>
      <c r="O39" s="211"/>
      <c r="P39" s="211"/>
      <c r="Q39" s="211"/>
      <c r="R39" s="211"/>
      <c r="S39" s="211"/>
      <c r="T39" s="211"/>
      <c r="U39" s="211"/>
      <c r="V39" s="211"/>
      <c r="W39" s="211"/>
      <c r="X39" s="212"/>
    </row>
    <row r="40" spans="2:24" ht="38.25" x14ac:dyDescent="0.2">
      <c r="B40" s="254" t="s">
        <v>174</v>
      </c>
      <c r="C40" s="145">
        <v>0.33200000000000002</v>
      </c>
      <c r="D40" s="277" t="s">
        <v>235</v>
      </c>
      <c r="E40" s="278" t="s">
        <v>235</v>
      </c>
      <c r="F40" s="148">
        <v>0.33</v>
      </c>
      <c r="G40" s="148">
        <v>0.33</v>
      </c>
      <c r="H40" s="149" t="s">
        <v>171</v>
      </c>
      <c r="I40" s="150">
        <f t="shared" ref="I40" si="15">F40+6%</f>
        <v>0.39</v>
      </c>
      <c r="J40" s="150">
        <f t="shared" ref="J40" si="16">F40-6%</f>
        <v>0.27</v>
      </c>
      <c r="K40" s="256" t="s">
        <v>184</v>
      </c>
      <c r="L40" s="151">
        <v>0.06</v>
      </c>
      <c r="N40" s="210"/>
      <c r="O40" s="211"/>
      <c r="P40" s="211"/>
      <c r="Q40" s="211"/>
      <c r="R40" s="211"/>
      <c r="S40" s="211"/>
      <c r="T40" s="211"/>
      <c r="U40" s="211"/>
      <c r="V40" s="211"/>
      <c r="W40" s="211"/>
      <c r="X40" s="212"/>
    </row>
    <row r="41" spans="2:24" x14ac:dyDescent="0.2">
      <c r="B41" s="255" t="s">
        <v>70</v>
      </c>
      <c r="C41" s="145">
        <v>0.1361</v>
      </c>
      <c r="D41" s="277" t="s">
        <v>235</v>
      </c>
      <c r="E41" s="278" t="s">
        <v>235</v>
      </c>
      <c r="F41" s="148">
        <v>0.15</v>
      </c>
      <c r="G41" s="148">
        <v>0.15</v>
      </c>
      <c r="H41" s="149" t="s">
        <v>173</v>
      </c>
      <c r="I41" s="150">
        <f>IF(F41+5%&gt;20%,20%,F41+5%)</f>
        <v>0.2</v>
      </c>
      <c r="J41" s="150">
        <f>IF(F41+5%&gt;20%,15%,F41-5%)</f>
        <v>9.9999999999999992E-2</v>
      </c>
      <c r="K41" s="257" t="s">
        <v>78</v>
      </c>
      <c r="L41" s="151">
        <v>0.05</v>
      </c>
      <c r="N41" s="210"/>
      <c r="O41" s="211"/>
      <c r="P41" s="211"/>
      <c r="Q41" s="211"/>
      <c r="R41" s="211"/>
      <c r="S41" s="211"/>
      <c r="T41" s="211"/>
      <c r="U41" s="211"/>
      <c r="V41" s="211"/>
      <c r="W41" s="211"/>
      <c r="X41" s="212"/>
    </row>
    <row r="42" spans="2:24" x14ac:dyDescent="0.2">
      <c r="B42" s="255" t="s">
        <v>175</v>
      </c>
      <c r="C42" s="152">
        <f>SUM(C38:C41)</f>
        <v>1.1814</v>
      </c>
      <c r="D42" s="279" t="s">
        <v>235</v>
      </c>
      <c r="E42" s="280" t="s">
        <v>235</v>
      </c>
      <c r="F42" s="155">
        <f>SUM(F38:F41)</f>
        <v>1.19</v>
      </c>
      <c r="G42" s="155">
        <v>1.19</v>
      </c>
      <c r="H42" s="274" t="s">
        <v>235</v>
      </c>
      <c r="I42" s="274" t="s">
        <v>235</v>
      </c>
      <c r="J42" s="274" t="s">
        <v>235</v>
      </c>
      <c r="K42" s="273" t="s">
        <v>235</v>
      </c>
      <c r="N42" s="210"/>
      <c r="O42" s="211"/>
      <c r="P42" s="211"/>
      <c r="Q42" s="211"/>
      <c r="R42" s="211"/>
      <c r="S42" s="211"/>
      <c r="T42" s="211"/>
      <c r="U42" s="211"/>
      <c r="V42" s="211"/>
      <c r="W42" s="211"/>
      <c r="X42" s="212"/>
    </row>
    <row r="43" spans="2:24" ht="13.5" thickBot="1" x14ac:dyDescent="0.25">
      <c r="B43" s="264" t="s">
        <v>176</v>
      </c>
      <c r="C43" s="265">
        <v>0.87780000000000002</v>
      </c>
      <c r="D43" s="281" t="s">
        <v>235</v>
      </c>
      <c r="E43" s="282" t="s">
        <v>235</v>
      </c>
      <c r="F43" s="268">
        <v>0.88</v>
      </c>
      <c r="G43" s="268">
        <v>0.88</v>
      </c>
      <c r="H43" s="269" t="s">
        <v>171</v>
      </c>
      <c r="I43" s="270">
        <f t="shared" ref="I43" si="17">F43+6%</f>
        <v>0.94</v>
      </c>
      <c r="J43" s="270">
        <f t="shared" ref="J43" si="18">F43-6%</f>
        <v>0.82000000000000006</v>
      </c>
      <c r="K43" s="271" t="s">
        <v>79</v>
      </c>
      <c r="L43" s="151">
        <v>0.06</v>
      </c>
      <c r="N43" s="213"/>
      <c r="O43" s="214"/>
      <c r="P43" s="214"/>
      <c r="Q43" s="214"/>
      <c r="R43" s="214"/>
      <c r="S43" s="214"/>
      <c r="T43" s="214"/>
      <c r="U43" s="214"/>
      <c r="V43" s="214"/>
      <c r="W43" s="214"/>
      <c r="X43" s="215"/>
    </row>
    <row r="44" spans="2:24" hidden="1" x14ac:dyDescent="0.2">
      <c r="B44" s="156" t="s">
        <v>112</v>
      </c>
      <c r="C44" s="157"/>
      <c r="D44" s="157"/>
      <c r="E44" s="157"/>
      <c r="F44" s="157"/>
      <c r="G44" s="157"/>
      <c r="H44" s="158"/>
      <c r="I44" s="159"/>
      <c r="J44" s="159"/>
      <c r="K44" s="160"/>
      <c r="P44" s="165"/>
      <c r="Q44" s="165"/>
      <c r="R44" s="165"/>
      <c r="S44" s="165"/>
      <c r="T44" s="165"/>
      <c r="U44" s="165"/>
      <c r="V44" s="165"/>
      <c r="W44" s="165"/>
      <c r="X44" s="166"/>
    </row>
    <row r="45" spans="2:24" ht="29.25" thickBot="1" x14ac:dyDescent="0.25">
      <c r="B45" s="55" t="s">
        <v>228</v>
      </c>
      <c r="C45" s="171">
        <v>2E-3</v>
      </c>
    </row>
    <row r="46" spans="2:24" ht="13.5" thickBot="1" x14ac:dyDescent="0.25">
      <c r="B46" s="144" t="s">
        <v>119</v>
      </c>
      <c r="C46" s="202" t="s">
        <v>227</v>
      </c>
      <c r="D46" s="203"/>
      <c r="E46" s="204"/>
    </row>
    <row r="47" spans="2:24" ht="13.5" thickBot="1" x14ac:dyDescent="0.25">
      <c r="B47" s="258" t="s">
        <v>161</v>
      </c>
      <c r="C47" s="259" t="s">
        <v>185</v>
      </c>
      <c r="D47" s="260" t="s">
        <v>186</v>
      </c>
      <c r="E47" s="261" t="s">
        <v>187</v>
      </c>
      <c r="F47" s="259" t="s">
        <v>165</v>
      </c>
      <c r="G47" s="259" t="s">
        <v>233</v>
      </c>
      <c r="H47" s="262" t="s">
        <v>166</v>
      </c>
      <c r="I47" s="260" t="s">
        <v>167</v>
      </c>
      <c r="J47" s="272" t="s">
        <v>235</v>
      </c>
      <c r="K47" s="263" t="s">
        <v>168</v>
      </c>
      <c r="N47" s="205" t="s">
        <v>169</v>
      </c>
      <c r="O47" s="206"/>
      <c r="P47" s="206"/>
      <c r="Q47" s="206"/>
      <c r="R47" s="206"/>
      <c r="S47" s="206"/>
      <c r="T47" s="206"/>
      <c r="U47" s="206"/>
      <c r="V47" s="206"/>
      <c r="W47" s="206"/>
      <c r="X47" s="207"/>
    </row>
    <row r="48" spans="2:24" ht="25.5" x14ac:dyDescent="0.2">
      <c r="B48" s="254" t="s">
        <v>170</v>
      </c>
      <c r="C48" s="145">
        <v>1.1299999999999999E-2</v>
      </c>
      <c r="D48" s="146">
        <v>1.2E-2</v>
      </c>
      <c r="E48" s="147">
        <v>1.09E-2</v>
      </c>
      <c r="F48" s="148">
        <v>0.06</v>
      </c>
      <c r="G48" s="148">
        <v>0.06</v>
      </c>
      <c r="H48" s="149" t="s">
        <v>171</v>
      </c>
      <c r="I48" s="150">
        <f>F48+6%</f>
        <v>0.12</v>
      </c>
      <c r="J48" s="150">
        <f>F48-6%</f>
        <v>0</v>
      </c>
      <c r="K48" s="256" t="s">
        <v>130</v>
      </c>
      <c r="L48" s="151">
        <v>0.06</v>
      </c>
      <c r="N48" s="196" t="s">
        <v>120</v>
      </c>
      <c r="O48" s="197"/>
      <c r="P48" s="197"/>
      <c r="Q48" s="197"/>
      <c r="R48" s="197"/>
      <c r="S48" s="197"/>
      <c r="T48" s="197"/>
      <c r="U48" s="197"/>
      <c r="V48" s="197"/>
      <c r="W48" s="197"/>
      <c r="X48" s="198"/>
    </row>
    <row r="49" spans="2:24" x14ac:dyDescent="0.2">
      <c r="B49" s="255" t="s">
        <v>172</v>
      </c>
      <c r="C49" s="145">
        <v>0.1847</v>
      </c>
      <c r="D49" s="146">
        <v>0.1741</v>
      </c>
      <c r="E49" s="147">
        <v>0.1721</v>
      </c>
      <c r="F49" s="148">
        <v>0.18</v>
      </c>
      <c r="G49" s="148">
        <v>0.18</v>
      </c>
      <c r="H49" s="149" t="s">
        <v>173</v>
      </c>
      <c r="I49" s="150">
        <f>F49+5%</f>
        <v>0.22999999999999998</v>
      </c>
      <c r="J49" s="150">
        <f>F49-5%</f>
        <v>0.13</v>
      </c>
      <c r="K49" s="257" t="s">
        <v>73</v>
      </c>
      <c r="L49" s="151">
        <v>0.05</v>
      </c>
      <c r="N49" s="196"/>
      <c r="O49" s="197"/>
      <c r="P49" s="197"/>
      <c r="Q49" s="197"/>
      <c r="R49" s="197"/>
      <c r="S49" s="197"/>
      <c r="T49" s="197"/>
      <c r="U49" s="197"/>
      <c r="V49" s="197"/>
      <c r="W49" s="197"/>
      <c r="X49" s="198"/>
    </row>
    <row r="50" spans="2:24" ht="25.5" x14ac:dyDescent="0.2">
      <c r="B50" s="254" t="s">
        <v>174</v>
      </c>
      <c r="C50" s="145">
        <v>0.70609999999999995</v>
      </c>
      <c r="D50" s="146">
        <v>0.72019999999999995</v>
      </c>
      <c r="E50" s="147">
        <v>0.7167</v>
      </c>
      <c r="F50" s="148">
        <v>0.7</v>
      </c>
      <c r="G50" s="148">
        <v>0.7</v>
      </c>
      <c r="H50" s="149" t="s">
        <v>171</v>
      </c>
      <c r="I50" s="150">
        <f t="shared" ref="I50" si="19">F50+6%</f>
        <v>0.76</v>
      </c>
      <c r="J50" s="150">
        <f t="shared" ref="J50" si="20">F50-6%</f>
        <v>0.6399999999999999</v>
      </c>
      <c r="K50" s="257" t="s">
        <v>74</v>
      </c>
      <c r="L50" s="151">
        <v>0.06</v>
      </c>
      <c r="N50" s="196"/>
      <c r="O50" s="197"/>
      <c r="P50" s="197"/>
      <c r="Q50" s="197"/>
      <c r="R50" s="197"/>
      <c r="S50" s="197"/>
      <c r="T50" s="197"/>
      <c r="U50" s="197"/>
      <c r="V50" s="197"/>
      <c r="W50" s="197"/>
      <c r="X50" s="198"/>
    </row>
    <row r="51" spans="2:24" ht="25.5" x14ac:dyDescent="0.2">
      <c r="B51" s="254" t="s">
        <v>67</v>
      </c>
      <c r="C51" s="145">
        <v>1.5299999999999999E-2</v>
      </c>
      <c r="D51" s="146">
        <v>1.5599999999999999E-2</v>
      </c>
      <c r="E51" s="147">
        <v>1.4800000000000001E-2</v>
      </c>
      <c r="F51" s="148">
        <v>0.05</v>
      </c>
      <c r="G51" s="148">
        <v>0.05</v>
      </c>
      <c r="H51" s="149" t="s">
        <v>173</v>
      </c>
      <c r="I51" s="150">
        <f t="shared" ref="I51:I52" si="21">F51+5%</f>
        <v>0.1</v>
      </c>
      <c r="J51" s="150">
        <f t="shared" ref="J51:J52" si="22">F51-5%</f>
        <v>0</v>
      </c>
      <c r="K51" s="256" t="s">
        <v>76</v>
      </c>
      <c r="L51" s="151">
        <v>0.05</v>
      </c>
      <c r="N51" s="196"/>
      <c r="O51" s="197"/>
      <c r="P51" s="197"/>
      <c r="Q51" s="197"/>
      <c r="R51" s="197"/>
      <c r="S51" s="197"/>
      <c r="T51" s="197"/>
      <c r="U51" s="197"/>
      <c r="V51" s="197"/>
      <c r="W51" s="197"/>
      <c r="X51" s="198"/>
    </row>
    <row r="52" spans="2:24" x14ac:dyDescent="0.2">
      <c r="B52" s="254" t="s">
        <v>68</v>
      </c>
      <c r="C52" s="145">
        <v>0</v>
      </c>
      <c r="D52" s="146">
        <v>0</v>
      </c>
      <c r="E52" s="147">
        <v>0</v>
      </c>
      <c r="F52" s="148">
        <v>0.05</v>
      </c>
      <c r="G52" s="148">
        <v>0.05</v>
      </c>
      <c r="H52" s="149" t="s">
        <v>173</v>
      </c>
      <c r="I52" s="150">
        <f t="shared" si="21"/>
        <v>0.1</v>
      </c>
      <c r="J52" s="150">
        <f t="shared" si="22"/>
        <v>0</v>
      </c>
      <c r="K52" s="257" t="s">
        <v>77</v>
      </c>
      <c r="L52" s="151">
        <v>0.05</v>
      </c>
      <c r="N52" s="196"/>
      <c r="O52" s="197"/>
      <c r="P52" s="197"/>
      <c r="Q52" s="197"/>
      <c r="R52" s="197"/>
      <c r="S52" s="197"/>
      <c r="T52" s="197"/>
      <c r="U52" s="197"/>
      <c r="V52" s="197"/>
      <c r="W52" s="197"/>
      <c r="X52" s="198"/>
    </row>
    <row r="53" spans="2:24" x14ac:dyDescent="0.2">
      <c r="B53" s="255" t="s">
        <v>69</v>
      </c>
      <c r="C53" s="145">
        <v>0</v>
      </c>
      <c r="D53" s="146">
        <v>0</v>
      </c>
      <c r="E53" s="147">
        <v>0</v>
      </c>
      <c r="F53" s="148">
        <v>0.05</v>
      </c>
      <c r="G53" s="148">
        <v>0.05</v>
      </c>
      <c r="H53" s="149" t="s">
        <v>173</v>
      </c>
      <c r="I53" s="150">
        <f>F53+5%</f>
        <v>0.1</v>
      </c>
      <c r="J53" s="150">
        <f>F53-5%</f>
        <v>0</v>
      </c>
      <c r="K53" s="257" t="s">
        <v>78</v>
      </c>
      <c r="L53" s="151">
        <v>0.05</v>
      </c>
      <c r="N53" s="196"/>
      <c r="O53" s="197"/>
      <c r="P53" s="197"/>
      <c r="Q53" s="197"/>
      <c r="R53" s="197"/>
      <c r="S53" s="197"/>
      <c r="T53" s="197"/>
      <c r="U53" s="197"/>
      <c r="V53" s="197"/>
      <c r="W53" s="197"/>
      <c r="X53" s="198"/>
    </row>
    <row r="54" spans="2:24" x14ac:dyDescent="0.2">
      <c r="B54" s="255" t="s">
        <v>107</v>
      </c>
      <c r="C54" s="145">
        <v>0</v>
      </c>
      <c r="D54" s="146">
        <v>0</v>
      </c>
      <c r="E54" s="147">
        <v>0</v>
      </c>
      <c r="F54" s="148">
        <v>0.05</v>
      </c>
      <c r="G54" s="148">
        <v>0.05</v>
      </c>
      <c r="H54" s="149" t="s">
        <v>173</v>
      </c>
      <c r="I54" s="150">
        <f>F54+5%</f>
        <v>0.1</v>
      </c>
      <c r="J54" s="150">
        <f>F54-5%</f>
        <v>0</v>
      </c>
      <c r="K54" s="257" t="s">
        <v>78</v>
      </c>
      <c r="L54" s="151">
        <v>0.05</v>
      </c>
      <c r="N54" s="196"/>
      <c r="O54" s="197"/>
      <c r="P54" s="197"/>
      <c r="Q54" s="197"/>
      <c r="R54" s="197"/>
      <c r="S54" s="197"/>
      <c r="T54" s="197"/>
      <c r="U54" s="197"/>
      <c r="V54" s="197"/>
      <c r="W54" s="197"/>
      <c r="X54" s="198"/>
    </row>
    <row r="55" spans="2:24" x14ac:dyDescent="0.2">
      <c r="B55" s="255" t="s">
        <v>70</v>
      </c>
      <c r="C55" s="145">
        <v>8.14E-2</v>
      </c>
      <c r="D55" s="146">
        <v>7.6899999999999996E-2</v>
      </c>
      <c r="E55" s="147">
        <v>8.43E-2</v>
      </c>
      <c r="F55" s="148">
        <v>0.11</v>
      </c>
      <c r="G55" s="148">
        <v>0.11</v>
      </c>
      <c r="H55" s="149" t="s">
        <v>173</v>
      </c>
      <c r="I55" s="150">
        <f>IF(F55+5%&gt;20%,20%,F55+5%)</f>
        <v>0.16</v>
      </c>
      <c r="J55" s="150">
        <f>IF(F55+5%&gt;20%,15%,F55-5%)</f>
        <v>0.06</v>
      </c>
      <c r="K55" s="257" t="s">
        <v>78</v>
      </c>
      <c r="L55" s="151">
        <v>0.05</v>
      </c>
      <c r="N55" s="196"/>
      <c r="O55" s="197"/>
      <c r="P55" s="197"/>
      <c r="Q55" s="197"/>
      <c r="R55" s="197"/>
      <c r="S55" s="197"/>
      <c r="T55" s="197"/>
      <c r="U55" s="197"/>
      <c r="V55" s="197"/>
      <c r="W55" s="197"/>
      <c r="X55" s="198"/>
    </row>
    <row r="56" spans="2:24" x14ac:dyDescent="0.2">
      <c r="B56" s="255" t="s">
        <v>71</v>
      </c>
      <c r="C56" s="145">
        <v>1.1000000000000001E-3</v>
      </c>
      <c r="D56" s="146">
        <v>2.3999999999999998E-3</v>
      </c>
      <c r="E56" s="147">
        <v>1E-3</v>
      </c>
      <c r="F56" s="148">
        <v>0.05</v>
      </c>
      <c r="G56" s="148">
        <v>0.05</v>
      </c>
      <c r="H56" s="149" t="s">
        <v>173</v>
      </c>
      <c r="I56" s="150">
        <f t="shared" ref="I56" si="23">F56+5%</f>
        <v>0.1</v>
      </c>
      <c r="J56" s="150">
        <f t="shared" ref="J56" si="24">F56-5%</f>
        <v>0</v>
      </c>
      <c r="K56" s="273" t="s">
        <v>235</v>
      </c>
      <c r="L56" s="151">
        <v>0.05</v>
      </c>
      <c r="N56" s="196"/>
      <c r="O56" s="197"/>
      <c r="P56" s="197"/>
      <c r="Q56" s="197"/>
      <c r="R56" s="197"/>
      <c r="S56" s="197"/>
      <c r="T56" s="197"/>
      <c r="U56" s="197"/>
      <c r="V56" s="197"/>
      <c r="W56" s="197"/>
      <c r="X56" s="198"/>
    </row>
    <row r="57" spans="2:24" x14ac:dyDescent="0.2">
      <c r="B57" s="255" t="s">
        <v>175</v>
      </c>
      <c r="C57" s="152">
        <f>SUM(C48:C56)</f>
        <v>0.9998999999999999</v>
      </c>
      <c r="D57" s="153">
        <f>SUM(D48:D56)</f>
        <v>1.0011999999999999</v>
      </c>
      <c r="E57" s="154">
        <f>SUM(E48:E56)</f>
        <v>0.99980000000000002</v>
      </c>
      <c r="F57" s="155">
        <f>SUM(F48:F56)</f>
        <v>1.3000000000000003</v>
      </c>
      <c r="G57" s="155">
        <f>SUM(G48:G56)</f>
        <v>1.3000000000000003</v>
      </c>
      <c r="H57" s="274" t="s">
        <v>235</v>
      </c>
      <c r="I57" s="274" t="s">
        <v>235</v>
      </c>
      <c r="J57" s="274" t="s">
        <v>235</v>
      </c>
      <c r="K57" s="273" t="s">
        <v>235</v>
      </c>
      <c r="N57" s="196"/>
      <c r="O57" s="197"/>
      <c r="P57" s="197"/>
      <c r="Q57" s="197"/>
      <c r="R57" s="197"/>
      <c r="S57" s="197"/>
      <c r="T57" s="197"/>
      <c r="U57" s="197"/>
      <c r="V57" s="197"/>
      <c r="W57" s="197"/>
      <c r="X57" s="198"/>
    </row>
    <row r="58" spans="2:24" ht="13.5" thickBot="1" x14ac:dyDescent="0.25">
      <c r="B58" s="264" t="s">
        <v>176</v>
      </c>
      <c r="C58" s="265">
        <v>7.3400000000000007E-2</v>
      </c>
      <c r="D58" s="266">
        <v>7.7299999999999994E-2</v>
      </c>
      <c r="E58" s="267">
        <v>7.22E-2</v>
      </c>
      <c r="F58" s="268">
        <v>0.08</v>
      </c>
      <c r="G58" s="268">
        <v>0.08</v>
      </c>
      <c r="H58" s="269" t="s">
        <v>171</v>
      </c>
      <c r="I58" s="270">
        <f t="shared" ref="I58" si="25">F58+6%</f>
        <v>0.14000000000000001</v>
      </c>
      <c r="J58" s="270">
        <f t="shared" ref="J58" si="26">F58-6%</f>
        <v>2.0000000000000004E-2</v>
      </c>
      <c r="K58" s="271" t="s">
        <v>79</v>
      </c>
      <c r="L58" s="151">
        <v>0.06</v>
      </c>
      <c r="N58" s="199"/>
      <c r="O58" s="200"/>
      <c r="P58" s="200"/>
      <c r="Q58" s="200"/>
      <c r="R58" s="200"/>
      <c r="S58" s="200"/>
      <c r="T58" s="200"/>
      <c r="U58" s="200"/>
      <c r="V58" s="200"/>
      <c r="W58" s="200"/>
      <c r="X58" s="201"/>
    </row>
    <row r="59" spans="2:24" hidden="1" x14ac:dyDescent="0.2">
      <c r="B59" s="156" t="s">
        <v>112</v>
      </c>
      <c r="C59" s="157"/>
      <c r="D59" s="157"/>
      <c r="E59" s="157"/>
      <c r="F59" s="157"/>
      <c r="G59" s="157"/>
      <c r="H59" s="158"/>
      <c r="I59" s="159"/>
      <c r="J59" s="159"/>
      <c r="K59" s="160"/>
    </row>
    <row r="60" spans="2:24" ht="28.5" x14ac:dyDescent="0.2">
      <c r="B60" s="55" t="s">
        <v>228</v>
      </c>
      <c r="C60" s="171">
        <v>2E-3</v>
      </c>
      <c r="D60" s="171">
        <v>2E-3</v>
      </c>
      <c r="E60" s="171">
        <v>2E-3</v>
      </c>
    </row>
    <row r="61" spans="2:24" ht="13.5" thickBot="1" x14ac:dyDescent="0.25"/>
    <row r="62" spans="2:24" ht="13.5" thickBot="1" x14ac:dyDescent="0.25">
      <c r="B62" s="144" t="s">
        <v>188</v>
      </c>
      <c r="C62" s="202" t="s">
        <v>227</v>
      </c>
      <c r="D62" s="203"/>
      <c r="E62" s="204"/>
    </row>
    <row r="63" spans="2:24" ht="13.5" thickBot="1" x14ac:dyDescent="0.25">
      <c r="B63" s="258" t="s">
        <v>161</v>
      </c>
      <c r="C63" s="259" t="s">
        <v>189</v>
      </c>
      <c r="D63" s="260" t="s">
        <v>190</v>
      </c>
      <c r="E63" s="261" t="s">
        <v>191</v>
      </c>
      <c r="F63" s="259" t="s">
        <v>165</v>
      </c>
      <c r="G63" s="259" t="s">
        <v>233</v>
      </c>
      <c r="H63" s="262" t="s">
        <v>166</v>
      </c>
      <c r="I63" s="260" t="s">
        <v>167</v>
      </c>
      <c r="J63" s="272" t="s">
        <v>235</v>
      </c>
      <c r="K63" s="263" t="s">
        <v>168</v>
      </c>
      <c r="N63" s="205" t="s">
        <v>169</v>
      </c>
      <c r="O63" s="206"/>
      <c r="P63" s="206"/>
      <c r="Q63" s="206"/>
      <c r="R63" s="206"/>
      <c r="S63" s="206"/>
      <c r="T63" s="206"/>
      <c r="U63" s="206"/>
      <c r="V63" s="206"/>
      <c r="W63" s="206"/>
      <c r="X63" s="207"/>
    </row>
    <row r="64" spans="2:24" ht="25.5" x14ac:dyDescent="0.2">
      <c r="B64" s="254" t="s">
        <v>170</v>
      </c>
      <c r="C64" s="145">
        <v>0.99399999999999999</v>
      </c>
      <c r="D64" s="146">
        <v>0.99360000000000004</v>
      </c>
      <c r="E64" s="147">
        <v>0.99180000000000001</v>
      </c>
      <c r="F64" s="148">
        <v>0.94</v>
      </c>
      <c r="G64" s="148">
        <v>0.94</v>
      </c>
      <c r="H64" s="149" t="s">
        <v>171</v>
      </c>
      <c r="I64" s="150">
        <f>F64+6%</f>
        <v>1</v>
      </c>
      <c r="J64" s="150">
        <f>F64-6%</f>
        <v>0.87999999999999989</v>
      </c>
      <c r="K64" s="256" t="s">
        <v>26</v>
      </c>
      <c r="L64" s="151">
        <v>0.06</v>
      </c>
      <c r="N64" s="193" t="s">
        <v>43</v>
      </c>
      <c r="O64" s="208"/>
      <c r="P64" s="208"/>
      <c r="Q64" s="208"/>
      <c r="R64" s="208"/>
      <c r="S64" s="208"/>
      <c r="T64" s="208"/>
      <c r="U64" s="208"/>
      <c r="V64" s="208"/>
      <c r="W64" s="208"/>
      <c r="X64" s="209"/>
    </row>
    <row r="65" spans="2:24" x14ac:dyDescent="0.2">
      <c r="B65" s="255" t="s">
        <v>172</v>
      </c>
      <c r="C65" s="145">
        <v>0</v>
      </c>
      <c r="D65" s="146">
        <v>0</v>
      </c>
      <c r="E65" s="147">
        <v>0</v>
      </c>
      <c r="F65" s="148">
        <v>0</v>
      </c>
      <c r="G65" s="148">
        <v>0</v>
      </c>
      <c r="H65" s="149" t="s">
        <v>173</v>
      </c>
      <c r="I65" s="274" t="s">
        <v>235</v>
      </c>
      <c r="J65" s="274" t="s">
        <v>235</v>
      </c>
      <c r="K65" s="273" t="s">
        <v>235</v>
      </c>
      <c r="L65" s="151">
        <v>0.05</v>
      </c>
      <c r="N65" s="210"/>
      <c r="O65" s="211"/>
      <c r="P65" s="211"/>
      <c r="Q65" s="211"/>
      <c r="R65" s="211"/>
      <c r="S65" s="211"/>
      <c r="T65" s="211"/>
      <c r="U65" s="211"/>
      <c r="V65" s="211"/>
      <c r="W65" s="211"/>
      <c r="X65" s="212"/>
    </row>
    <row r="66" spans="2:24" ht="25.5" x14ac:dyDescent="0.2">
      <c r="B66" s="254" t="s">
        <v>174</v>
      </c>
      <c r="C66" s="145">
        <v>0</v>
      </c>
      <c r="D66" s="146">
        <v>0</v>
      </c>
      <c r="E66" s="147">
        <v>0</v>
      </c>
      <c r="F66" s="148">
        <v>0</v>
      </c>
      <c r="G66" s="148">
        <v>0</v>
      </c>
      <c r="H66" s="149" t="s">
        <v>171</v>
      </c>
      <c r="I66" s="274" t="s">
        <v>235</v>
      </c>
      <c r="J66" s="274" t="s">
        <v>235</v>
      </c>
      <c r="K66" s="273" t="s">
        <v>235</v>
      </c>
      <c r="L66" s="151">
        <v>0.06</v>
      </c>
      <c r="N66" s="210"/>
      <c r="O66" s="211"/>
      <c r="P66" s="211"/>
      <c r="Q66" s="211"/>
      <c r="R66" s="211"/>
      <c r="S66" s="211"/>
      <c r="T66" s="211"/>
      <c r="U66" s="211"/>
      <c r="V66" s="211"/>
      <c r="W66" s="211"/>
      <c r="X66" s="212"/>
    </row>
    <row r="67" spans="2:24" x14ac:dyDescent="0.2">
      <c r="B67" s="255" t="s">
        <v>70</v>
      </c>
      <c r="C67" s="145">
        <v>0.12280000000000001</v>
      </c>
      <c r="D67" s="146">
        <v>0.1328</v>
      </c>
      <c r="E67" s="147">
        <v>0.2409</v>
      </c>
      <c r="F67" s="148">
        <v>0.15</v>
      </c>
      <c r="G67" s="148">
        <v>0.15</v>
      </c>
      <c r="H67" s="149" t="s">
        <v>173</v>
      </c>
      <c r="I67" s="167">
        <f>F67+5%</f>
        <v>0.2</v>
      </c>
      <c r="J67" s="167">
        <f>F67-5%</f>
        <v>9.9999999999999992E-2</v>
      </c>
      <c r="K67" s="257" t="s">
        <v>78</v>
      </c>
      <c r="L67" s="151">
        <v>0.05</v>
      </c>
      <c r="N67" s="210"/>
      <c r="O67" s="211"/>
      <c r="P67" s="211"/>
      <c r="Q67" s="211"/>
      <c r="R67" s="211"/>
      <c r="S67" s="211"/>
      <c r="T67" s="211"/>
      <c r="U67" s="211"/>
      <c r="V67" s="211"/>
      <c r="W67" s="211"/>
      <c r="X67" s="212"/>
    </row>
    <row r="68" spans="2:24" x14ac:dyDescent="0.2">
      <c r="B68" s="255" t="s">
        <v>175</v>
      </c>
      <c r="C68" s="152">
        <f>SUM(C64:C67)</f>
        <v>1.1168</v>
      </c>
      <c r="D68" s="153">
        <f t="shared" ref="D68:E68" si="27">SUM(D64:D67)</f>
        <v>1.1264000000000001</v>
      </c>
      <c r="E68" s="154">
        <f t="shared" si="27"/>
        <v>1.2326999999999999</v>
      </c>
      <c r="F68" s="155">
        <v>1.0899999999999999</v>
      </c>
      <c r="G68" s="155">
        <f>SUM(G64:G67)</f>
        <v>1.0899999999999999</v>
      </c>
      <c r="H68" s="274" t="s">
        <v>235</v>
      </c>
      <c r="I68" s="274" t="s">
        <v>235</v>
      </c>
      <c r="J68" s="274" t="s">
        <v>235</v>
      </c>
      <c r="K68" s="273" t="s">
        <v>235</v>
      </c>
      <c r="N68" s="210"/>
      <c r="O68" s="211"/>
      <c r="P68" s="211"/>
      <c r="Q68" s="211"/>
      <c r="R68" s="211"/>
      <c r="S68" s="211"/>
      <c r="T68" s="211"/>
      <c r="U68" s="211"/>
      <c r="V68" s="211"/>
      <c r="W68" s="211"/>
      <c r="X68" s="212"/>
    </row>
    <row r="69" spans="2:24" ht="13.5" thickBot="1" x14ac:dyDescent="0.25">
      <c r="B69" s="264" t="s">
        <v>176</v>
      </c>
      <c r="C69" s="265">
        <v>0</v>
      </c>
      <c r="D69" s="266">
        <v>0</v>
      </c>
      <c r="E69" s="267">
        <v>0</v>
      </c>
      <c r="F69" s="268">
        <v>0.06</v>
      </c>
      <c r="G69" s="268">
        <v>0.06</v>
      </c>
      <c r="H69" s="269" t="s">
        <v>171</v>
      </c>
      <c r="I69" s="283" t="s">
        <v>235</v>
      </c>
      <c r="J69" s="283" t="s">
        <v>235</v>
      </c>
      <c r="K69" s="284" t="s">
        <v>235</v>
      </c>
      <c r="L69" s="151">
        <v>0.06</v>
      </c>
      <c r="N69" s="213"/>
      <c r="O69" s="214"/>
      <c r="P69" s="214"/>
      <c r="Q69" s="214"/>
      <c r="R69" s="214"/>
      <c r="S69" s="214"/>
      <c r="T69" s="214"/>
      <c r="U69" s="214"/>
      <c r="V69" s="214"/>
      <c r="W69" s="214"/>
      <c r="X69" s="215"/>
    </row>
    <row r="70" spans="2:24" ht="28.5" x14ac:dyDescent="0.2">
      <c r="B70" s="55" t="s">
        <v>228</v>
      </c>
      <c r="C70" s="171">
        <v>1.5E-3</v>
      </c>
      <c r="D70" s="171">
        <v>1.5E-3</v>
      </c>
      <c r="E70" s="171">
        <v>1.5E-3</v>
      </c>
    </row>
    <row r="71" spans="2:24" ht="13.5" thickBot="1" x14ac:dyDescent="0.25"/>
    <row r="72" spans="2:24" ht="13.5" thickBot="1" x14ac:dyDescent="0.25">
      <c r="B72" s="144" t="s">
        <v>192</v>
      </c>
      <c r="C72" s="202" t="s">
        <v>227</v>
      </c>
      <c r="D72" s="203"/>
      <c r="E72" s="204"/>
    </row>
    <row r="73" spans="2:24" ht="26.25" thickBot="1" x14ac:dyDescent="0.25">
      <c r="B73" s="258" t="s">
        <v>161</v>
      </c>
      <c r="C73" s="259" t="s">
        <v>193</v>
      </c>
      <c r="D73" s="260" t="s">
        <v>194</v>
      </c>
      <c r="E73" s="261" t="s">
        <v>195</v>
      </c>
      <c r="F73" s="259" t="s">
        <v>165</v>
      </c>
      <c r="G73" s="259" t="s">
        <v>233</v>
      </c>
      <c r="H73" s="262" t="s">
        <v>166</v>
      </c>
      <c r="I73" s="260" t="s">
        <v>167</v>
      </c>
      <c r="J73" s="272" t="s">
        <v>235</v>
      </c>
      <c r="K73" s="263" t="s">
        <v>168</v>
      </c>
      <c r="N73" s="205" t="s">
        <v>169</v>
      </c>
      <c r="O73" s="206"/>
      <c r="P73" s="206"/>
      <c r="Q73" s="206"/>
      <c r="R73" s="206"/>
      <c r="S73" s="206"/>
      <c r="T73" s="206"/>
      <c r="U73" s="206"/>
      <c r="V73" s="206"/>
      <c r="W73" s="206"/>
      <c r="X73" s="207"/>
    </row>
    <row r="74" spans="2:24" ht="25.5" x14ac:dyDescent="0.2">
      <c r="B74" s="254" t="s">
        <v>170</v>
      </c>
      <c r="C74" s="145">
        <v>0.99709999999999999</v>
      </c>
      <c r="D74" s="146">
        <v>0.99560000000000004</v>
      </c>
      <c r="E74" s="147">
        <v>0.99550000000000005</v>
      </c>
      <c r="F74" s="148">
        <v>0.94</v>
      </c>
      <c r="G74" s="148">
        <v>0.94</v>
      </c>
      <c r="H74" s="149" t="s">
        <v>171</v>
      </c>
      <c r="I74" s="150">
        <f>F74+6%</f>
        <v>1</v>
      </c>
      <c r="J74" s="150">
        <f>F74-6%</f>
        <v>0.87999999999999989</v>
      </c>
      <c r="K74" s="256" t="s">
        <v>36</v>
      </c>
      <c r="L74" s="151">
        <v>0.06</v>
      </c>
      <c r="N74" s="193" t="s">
        <v>35</v>
      </c>
      <c r="O74" s="208"/>
      <c r="P74" s="208"/>
      <c r="Q74" s="208"/>
      <c r="R74" s="208"/>
      <c r="S74" s="208"/>
      <c r="T74" s="208"/>
      <c r="U74" s="208"/>
      <c r="V74" s="208"/>
      <c r="W74" s="208"/>
      <c r="X74" s="209"/>
    </row>
    <row r="75" spans="2:24" x14ac:dyDescent="0.2">
      <c r="B75" s="255" t="s">
        <v>172</v>
      </c>
      <c r="C75" s="145">
        <v>0.1053</v>
      </c>
      <c r="D75" s="146">
        <v>9.6100000000000005E-2</v>
      </c>
      <c r="E75" s="147">
        <v>8.3900000000000002E-2</v>
      </c>
      <c r="F75" s="148">
        <v>0.1</v>
      </c>
      <c r="G75" s="148">
        <v>0.1</v>
      </c>
      <c r="H75" s="149" t="s">
        <v>173</v>
      </c>
      <c r="I75" s="150">
        <f>F75+5%</f>
        <v>0.15000000000000002</v>
      </c>
      <c r="J75" s="150">
        <f>F75-5%</f>
        <v>0.05</v>
      </c>
      <c r="K75" s="257" t="s">
        <v>73</v>
      </c>
      <c r="L75" s="151">
        <v>0.05</v>
      </c>
      <c r="N75" s="210"/>
      <c r="O75" s="211"/>
      <c r="P75" s="211"/>
      <c r="Q75" s="211"/>
      <c r="R75" s="211"/>
      <c r="S75" s="211"/>
      <c r="T75" s="211"/>
      <c r="U75" s="211"/>
      <c r="V75" s="211"/>
      <c r="W75" s="211"/>
      <c r="X75" s="212"/>
    </row>
    <row r="76" spans="2:24" ht="25.5" x14ac:dyDescent="0.2">
      <c r="B76" s="254" t="s">
        <v>174</v>
      </c>
      <c r="C76" s="145">
        <v>0</v>
      </c>
      <c r="D76" s="146">
        <v>0</v>
      </c>
      <c r="E76" s="147">
        <v>0</v>
      </c>
      <c r="F76" s="148">
        <v>0</v>
      </c>
      <c r="G76" s="148">
        <v>0</v>
      </c>
      <c r="H76" s="149" t="s">
        <v>171</v>
      </c>
      <c r="I76" s="274" t="s">
        <v>235</v>
      </c>
      <c r="J76" s="274" t="s">
        <v>235</v>
      </c>
      <c r="K76" s="273" t="s">
        <v>235</v>
      </c>
      <c r="L76" s="151">
        <v>0.06</v>
      </c>
      <c r="N76" s="210"/>
      <c r="O76" s="211"/>
      <c r="P76" s="211"/>
      <c r="Q76" s="211"/>
      <c r="R76" s="211"/>
      <c r="S76" s="211"/>
      <c r="T76" s="211"/>
      <c r="U76" s="211"/>
      <c r="V76" s="211"/>
      <c r="W76" s="211"/>
      <c r="X76" s="212"/>
    </row>
    <row r="77" spans="2:24" x14ac:dyDescent="0.2">
      <c r="B77" s="255" t="s">
        <v>70</v>
      </c>
      <c r="C77" s="145">
        <v>0.1598</v>
      </c>
      <c r="D77" s="146">
        <v>0.14399999999999999</v>
      </c>
      <c r="E77" s="147">
        <v>0.17510000000000001</v>
      </c>
      <c r="F77" s="148">
        <v>0.15</v>
      </c>
      <c r="G77" s="148">
        <v>0.15</v>
      </c>
      <c r="H77" s="149" t="s">
        <v>173</v>
      </c>
      <c r="I77" s="167">
        <f>F77+5%</f>
        <v>0.2</v>
      </c>
      <c r="J77" s="167">
        <f>F77-5%</f>
        <v>9.9999999999999992E-2</v>
      </c>
      <c r="K77" s="257" t="s">
        <v>78</v>
      </c>
      <c r="L77" s="151">
        <v>0.05</v>
      </c>
      <c r="N77" s="210"/>
      <c r="O77" s="211"/>
      <c r="P77" s="211"/>
      <c r="Q77" s="211"/>
      <c r="R77" s="211"/>
      <c r="S77" s="211"/>
      <c r="T77" s="211"/>
      <c r="U77" s="211"/>
      <c r="V77" s="211"/>
      <c r="W77" s="211"/>
      <c r="X77" s="212"/>
    </row>
    <row r="78" spans="2:24" x14ac:dyDescent="0.2">
      <c r="B78" s="255" t="s">
        <v>175</v>
      </c>
      <c r="C78" s="152">
        <f>SUM(C74:C77)</f>
        <v>1.2622</v>
      </c>
      <c r="D78" s="153">
        <f>SUM(D74:D77)</f>
        <v>1.2357</v>
      </c>
      <c r="E78" s="154">
        <f>SUM(E74:E77)</f>
        <v>1.2545000000000002</v>
      </c>
      <c r="F78" s="155">
        <v>1.19</v>
      </c>
      <c r="G78" s="155">
        <v>1.19</v>
      </c>
      <c r="H78" s="274" t="s">
        <v>235</v>
      </c>
      <c r="I78" s="274" t="s">
        <v>235</v>
      </c>
      <c r="J78" s="274" t="s">
        <v>235</v>
      </c>
      <c r="K78" s="273" t="s">
        <v>235</v>
      </c>
      <c r="N78" s="210"/>
      <c r="O78" s="211"/>
      <c r="P78" s="211"/>
      <c r="Q78" s="211"/>
      <c r="R78" s="211"/>
      <c r="S78" s="211"/>
      <c r="T78" s="211"/>
      <c r="U78" s="211"/>
      <c r="V78" s="211"/>
      <c r="W78" s="211"/>
      <c r="X78" s="212"/>
    </row>
    <row r="79" spans="2:24" ht="13.5" thickBot="1" x14ac:dyDescent="0.25">
      <c r="B79" s="264" t="s">
        <v>176</v>
      </c>
      <c r="C79" s="265">
        <v>0.98799999999999999</v>
      </c>
      <c r="D79" s="266">
        <v>0.98619999999999997</v>
      </c>
      <c r="E79" s="267">
        <v>0.97989999999999999</v>
      </c>
      <c r="F79" s="268">
        <v>0.94</v>
      </c>
      <c r="G79" s="268">
        <v>0.94</v>
      </c>
      <c r="H79" s="269" t="s">
        <v>171</v>
      </c>
      <c r="I79" s="270">
        <f t="shared" ref="I79" si="28">F79+6%</f>
        <v>1</v>
      </c>
      <c r="J79" s="270">
        <f t="shared" ref="J79" si="29">F79-6%</f>
        <v>0.87999999999999989</v>
      </c>
      <c r="K79" s="271" t="s">
        <v>79</v>
      </c>
      <c r="L79" s="151">
        <v>0.06</v>
      </c>
      <c r="N79" s="213"/>
      <c r="O79" s="214"/>
      <c r="P79" s="214"/>
      <c r="Q79" s="214"/>
      <c r="R79" s="214"/>
      <c r="S79" s="214"/>
      <c r="T79" s="214"/>
      <c r="U79" s="214"/>
      <c r="V79" s="214"/>
      <c r="W79" s="214"/>
      <c r="X79" s="215"/>
    </row>
    <row r="80" spans="2:24" ht="28.5" x14ac:dyDescent="0.2">
      <c r="B80" s="55" t="s">
        <v>228</v>
      </c>
      <c r="C80" s="171">
        <v>2E-3</v>
      </c>
      <c r="D80" s="171">
        <v>2E-3</v>
      </c>
      <c r="E80" s="171">
        <v>2E-3</v>
      </c>
    </row>
    <row r="81" spans="2:24" ht="13.5" thickBot="1" x14ac:dyDescent="0.25"/>
    <row r="82" spans="2:24" ht="13.5" thickBot="1" x14ac:dyDescent="0.25">
      <c r="B82" s="144" t="s">
        <v>59</v>
      </c>
      <c r="C82" s="202" t="s">
        <v>227</v>
      </c>
      <c r="D82" s="203"/>
      <c r="E82" s="204"/>
    </row>
    <row r="83" spans="2:24" ht="13.5" thickBot="1" x14ac:dyDescent="0.25">
      <c r="B83" s="258" t="s">
        <v>161</v>
      </c>
      <c r="C83" s="259" t="s">
        <v>196</v>
      </c>
      <c r="D83" s="260" t="s">
        <v>197</v>
      </c>
      <c r="E83" s="276" t="s">
        <v>235</v>
      </c>
      <c r="F83" s="259" t="s">
        <v>165</v>
      </c>
      <c r="G83" s="259" t="s">
        <v>233</v>
      </c>
      <c r="H83" s="262" t="s">
        <v>166</v>
      </c>
      <c r="I83" s="260" t="s">
        <v>167</v>
      </c>
      <c r="J83" s="272" t="s">
        <v>236</v>
      </c>
      <c r="K83" s="263" t="s">
        <v>168</v>
      </c>
      <c r="N83" s="205" t="s">
        <v>169</v>
      </c>
      <c r="O83" s="206"/>
      <c r="P83" s="206"/>
      <c r="Q83" s="206"/>
      <c r="R83" s="206"/>
      <c r="S83" s="206"/>
      <c r="T83" s="206"/>
      <c r="U83" s="206"/>
      <c r="V83" s="206"/>
      <c r="W83" s="206"/>
      <c r="X83" s="207"/>
    </row>
    <row r="84" spans="2:24" ht="25.5" x14ac:dyDescent="0.2">
      <c r="B84" s="254" t="s">
        <v>170</v>
      </c>
      <c r="C84" s="145">
        <v>0.44840000000000002</v>
      </c>
      <c r="D84" s="146">
        <v>0.44440000000000002</v>
      </c>
      <c r="E84" s="278" t="s">
        <v>235</v>
      </c>
      <c r="F84" s="148">
        <v>0.45</v>
      </c>
      <c r="G84" s="148">
        <v>0.45</v>
      </c>
      <c r="H84" s="149" t="s">
        <v>171</v>
      </c>
      <c r="I84" s="150">
        <f>F84+6%</f>
        <v>0.51</v>
      </c>
      <c r="J84" s="150">
        <f>F84-6%</f>
        <v>0.39</v>
      </c>
      <c r="K84" s="256" t="s">
        <v>198</v>
      </c>
      <c r="L84" s="151">
        <v>0.06</v>
      </c>
      <c r="N84" s="193" t="s">
        <v>47</v>
      </c>
      <c r="O84" s="208"/>
      <c r="P84" s="208"/>
      <c r="Q84" s="208"/>
      <c r="R84" s="208"/>
      <c r="S84" s="208"/>
      <c r="T84" s="208"/>
      <c r="U84" s="208"/>
      <c r="V84" s="208"/>
      <c r="W84" s="208"/>
      <c r="X84" s="209"/>
    </row>
    <row r="85" spans="2:24" x14ac:dyDescent="0.2">
      <c r="B85" s="255" t="s">
        <v>172</v>
      </c>
      <c r="C85" s="145">
        <v>0.17599999999999999</v>
      </c>
      <c r="D85" s="146">
        <v>0.15909999999999999</v>
      </c>
      <c r="E85" s="278" t="s">
        <v>235</v>
      </c>
      <c r="F85" s="148">
        <v>0.16</v>
      </c>
      <c r="G85" s="148">
        <v>0.16</v>
      </c>
      <c r="H85" s="149" t="s">
        <v>173</v>
      </c>
      <c r="I85" s="150">
        <f>F85+5%</f>
        <v>0.21000000000000002</v>
      </c>
      <c r="J85" s="150">
        <f>F85-5%</f>
        <v>0.11</v>
      </c>
      <c r="K85" s="257" t="s">
        <v>199</v>
      </c>
      <c r="L85" s="151">
        <v>0.05</v>
      </c>
      <c r="N85" s="210"/>
      <c r="O85" s="211"/>
      <c r="P85" s="211"/>
      <c r="Q85" s="211"/>
      <c r="R85" s="211"/>
      <c r="S85" s="211"/>
      <c r="T85" s="211"/>
      <c r="U85" s="211"/>
      <c r="V85" s="211"/>
      <c r="W85" s="211"/>
      <c r="X85" s="212"/>
    </row>
    <row r="86" spans="2:24" ht="25.5" x14ac:dyDescent="0.2">
      <c r="B86" s="254" t="s">
        <v>174</v>
      </c>
      <c r="C86" s="145">
        <v>0.32979999999999998</v>
      </c>
      <c r="D86" s="146">
        <v>0.33079999999999998</v>
      </c>
      <c r="E86" s="278" t="s">
        <v>235</v>
      </c>
      <c r="F86" s="148">
        <v>0.33</v>
      </c>
      <c r="G86" s="148">
        <v>0.33</v>
      </c>
      <c r="H86" s="149" t="s">
        <v>171</v>
      </c>
      <c r="I86" s="150">
        <f t="shared" ref="I86" si="30">F86+6%</f>
        <v>0.39</v>
      </c>
      <c r="J86" s="150">
        <f t="shared" ref="J86" si="31">F86-6%</f>
        <v>0.27</v>
      </c>
      <c r="K86" s="257" t="s">
        <v>200</v>
      </c>
      <c r="L86" s="151">
        <v>0.06</v>
      </c>
      <c r="N86" s="210"/>
      <c r="O86" s="211"/>
      <c r="P86" s="211"/>
      <c r="Q86" s="211"/>
      <c r="R86" s="211"/>
      <c r="S86" s="211"/>
      <c r="T86" s="211"/>
      <c r="U86" s="211"/>
      <c r="V86" s="211"/>
      <c r="W86" s="211"/>
      <c r="X86" s="212"/>
    </row>
    <row r="87" spans="2:24" x14ac:dyDescent="0.2">
      <c r="B87" s="255" t="s">
        <v>70</v>
      </c>
      <c r="C87" s="145">
        <v>4.58E-2</v>
      </c>
      <c r="D87" s="146">
        <v>6.5699999999999995E-2</v>
      </c>
      <c r="E87" s="278" t="s">
        <v>235</v>
      </c>
      <c r="F87" s="148">
        <v>0.05</v>
      </c>
      <c r="G87" s="148">
        <v>0.05</v>
      </c>
      <c r="H87" s="149" t="s">
        <v>173</v>
      </c>
      <c r="I87" s="167">
        <f>F87+5%</f>
        <v>0.1</v>
      </c>
      <c r="J87" s="167">
        <f>F87-5%</f>
        <v>0</v>
      </c>
      <c r="K87" s="257" t="s">
        <v>78</v>
      </c>
      <c r="L87" s="151">
        <v>0.05</v>
      </c>
      <c r="N87" s="210"/>
      <c r="O87" s="211"/>
      <c r="P87" s="211"/>
      <c r="Q87" s="211"/>
      <c r="R87" s="211"/>
      <c r="S87" s="211"/>
      <c r="T87" s="211"/>
      <c r="U87" s="211"/>
      <c r="V87" s="211"/>
      <c r="W87" s="211"/>
      <c r="X87" s="212"/>
    </row>
    <row r="88" spans="2:24" x14ac:dyDescent="0.2">
      <c r="B88" s="255" t="s">
        <v>175</v>
      </c>
      <c r="C88" s="152">
        <f>SUM(C84:C87)</f>
        <v>1</v>
      </c>
      <c r="D88" s="153">
        <f>SUM(D84:D87)</f>
        <v>1</v>
      </c>
      <c r="E88" s="280" t="s">
        <v>235</v>
      </c>
      <c r="F88" s="155">
        <f>SUM(F84:F87)</f>
        <v>0.99</v>
      </c>
      <c r="G88" s="155">
        <f>SUM(G84:G87)</f>
        <v>0.99</v>
      </c>
      <c r="H88" s="274" t="s">
        <v>235</v>
      </c>
      <c r="I88" s="274" t="s">
        <v>235</v>
      </c>
      <c r="J88" s="274" t="s">
        <v>235</v>
      </c>
      <c r="K88" s="273" t="s">
        <v>235</v>
      </c>
      <c r="N88" s="210"/>
      <c r="O88" s="211"/>
      <c r="P88" s="211"/>
      <c r="Q88" s="211"/>
      <c r="R88" s="211"/>
      <c r="S88" s="211"/>
      <c r="T88" s="211"/>
      <c r="U88" s="211"/>
      <c r="V88" s="211"/>
      <c r="W88" s="211"/>
      <c r="X88" s="212"/>
    </row>
    <row r="89" spans="2:24" ht="13.5" thickBot="1" x14ac:dyDescent="0.25">
      <c r="B89" s="264" t="s">
        <v>176</v>
      </c>
      <c r="C89" s="265">
        <v>0</v>
      </c>
      <c r="D89" s="266">
        <v>0</v>
      </c>
      <c r="E89" s="282" t="s">
        <v>235</v>
      </c>
      <c r="F89" s="268">
        <v>0</v>
      </c>
      <c r="G89" s="268">
        <v>0</v>
      </c>
      <c r="H89" s="269" t="s">
        <v>171</v>
      </c>
      <c r="I89" s="283" t="s">
        <v>235</v>
      </c>
      <c r="J89" s="283" t="s">
        <v>235</v>
      </c>
      <c r="K89" s="284" t="s">
        <v>235</v>
      </c>
      <c r="L89" s="151">
        <v>0.06</v>
      </c>
      <c r="N89" s="213"/>
      <c r="O89" s="214"/>
      <c r="P89" s="214"/>
      <c r="Q89" s="214"/>
      <c r="R89" s="214"/>
      <c r="S89" s="214"/>
      <c r="T89" s="214"/>
      <c r="U89" s="214"/>
      <c r="V89" s="214"/>
      <c r="W89" s="214"/>
      <c r="X89" s="215"/>
    </row>
    <row r="90" spans="2:24" ht="28.5" x14ac:dyDescent="0.2">
      <c r="B90" s="55" t="s">
        <v>228</v>
      </c>
      <c r="C90" s="171">
        <v>1.5E-3</v>
      </c>
      <c r="D90" s="171">
        <v>1.5E-3</v>
      </c>
    </row>
    <row r="91" spans="2:24" ht="13.5" thickBot="1" x14ac:dyDescent="0.25"/>
    <row r="92" spans="2:24" ht="13.5" thickBot="1" x14ac:dyDescent="0.25">
      <c r="B92" s="144" t="s">
        <v>100</v>
      </c>
      <c r="C92" s="202" t="s">
        <v>227</v>
      </c>
      <c r="D92" s="203"/>
      <c r="E92" s="204"/>
    </row>
    <row r="93" spans="2:24" ht="13.5" thickBot="1" x14ac:dyDescent="0.25">
      <c r="B93" s="258" t="s">
        <v>161</v>
      </c>
      <c r="C93" s="259" t="s">
        <v>201</v>
      </c>
      <c r="D93" s="272" t="s">
        <v>235</v>
      </c>
      <c r="E93" s="276" t="s">
        <v>236</v>
      </c>
      <c r="F93" s="259" t="s">
        <v>165</v>
      </c>
      <c r="G93" s="259" t="s">
        <v>233</v>
      </c>
      <c r="H93" s="262" t="s">
        <v>166</v>
      </c>
      <c r="I93" s="260" t="s">
        <v>167</v>
      </c>
      <c r="J93" s="272" t="s">
        <v>237</v>
      </c>
      <c r="K93" s="263" t="s">
        <v>168</v>
      </c>
      <c r="N93" s="205" t="s">
        <v>169</v>
      </c>
      <c r="O93" s="206"/>
      <c r="P93" s="206"/>
      <c r="Q93" s="206"/>
      <c r="R93" s="206"/>
      <c r="S93" s="206"/>
      <c r="T93" s="206"/>
      <c r="U93" s="206"/>
      <c r="V93" s="206"/>
      <c r="W93" s="206"/>
      <c r="X93" s="207"/>
    </row>
    <row r="94" spans="2:24" ht="25.5" x14ac:dyDescent="0.2">
      <c r="B94" s="254" t="s">
        <v>170</v>
      </c>
      <c r="C94" s="145">
        <v>0.4279</v>
      </c>
      <c r="D94" s="277" t="s">
        <v>235</v>
      </c>
      <c r="E94" s="278" t="s">
        <v>235</v>
      </c>
      <c r="F94" s="148">
        <v>0.43</v>
      </c>
      <c r="G94" s="148">
        <v>0.43</v>
      </c>
      <c r="H94" s="149" t="s">
        <v>171</v>
      </c>
      <c r="I94" s="150">
        <f>F94+6%</f>
        <v>0.49</v>
      </c>
      <c r="J94" s="150">
        <f>F94-6%</f>
        <v>0.37</v>
      </c>
      <c r="K94" s="256" t="s">
        <v>202</v>
      </c>
      <c r="L94" s="151">
        <v>0.06</v>
      </c>
      <c r="N94" s="193" t="s">
        <v>203</v>
      </c>
      <c r="O94" s="194"/>
      <c r="P94" s="194"/>
      <c r="Q94" s="194"/>
      <c r="R94" s="194"/>
      <c r="S94" s="194"/>
      <c r="T94" s="194"/>
      <c r="U94" s="194"/>
      <c r="V94" s="194"/>
      <c r="W94" s="194"/>
      <c r="X94" s="195"/>
    </row>
    <row r="95" spans="2:24" ht="25.5" x14ac:dyDescent="0.2">
      <c r="B95" s="255" t="s">
        <v>172</v>
      </c>
      <c r="C95" s="145">
        <v>0.18509999999999999</v>
      </c>
      <c r="D95" s="277" t="s">
        <v>235</v>
      </c>
      <c r="E95" s="278" t="s">
        <v>235</v>
      </c>
      <c r="F95" s="148">
        <v>0.19</v>
      </c>
      <c r="G95" s="148">
        <v>0.19</v>
      </c>
      <c r="H95" s="149" t="s">
        <v>173</v>
      </c>
      <c r="I95" s="150">
        <f>F95+5%</f>
        <v>0.24</v>
      </c>
      <c r="J95" s="150">
        <f>F95-5%</f>
        <v>0.14000000000000001</v>
      </c>
      <c r="K95" s="256" t="s">
        <v>204</v>
      </c>
      <c r="L95" s="151">
        <v>0.05</v>
      </c>
      <c r="N95" s="196"/>
      <c r="O95" s="197"/>
      <c r="P95" s="197"/>
      <c r="Q95" s="197"/>
      <c r="R95" s="197"/>
      <c r="S95" s="197"/>
      <c r="T95" s="197"/>
      <c r="U95" s="197"/>
      <c r="V95" s="197"/>
      <c r="W95" s="197"/>
      <c r="X95" s="198"/>
    </row>
    <row r="96" spans="2:24" ht="25.5" x14ac:dyDescent="0.2">
      <c r="B96" s="254" t="s">
        <v>174</v>
      </c>
      <c r="C96" s="145">
        <v>0.32579999999999998</v>
      </c>
      <c r="D96" s="277" t="s">
        <v>235</v>
      </c>
      <c r="E96" s="278" t="s">
        <v>235</v>
      </c>
      <c r="F96" s="148">
        <v>0.33</v>
      </c>
      <c r="G96" s="148">
        <v>0.33</v>
      </c>
      <c r="H96" s="149" t="s">
        <v>171</v>
      </c>
      <c r="I96" s="150">
        <f t="shared" ref="I96" si="32">F96+6%</f>
        <v>0.39</v>
      </c>
      <c r="J96" s="150">
        <f t="shared" ref="J96" si="33">F96-6%</f>
        <v>0.27</v>
      </c>
      <c r="K96" s="257" t="s">
        <v>74</v>
      </c>
      <c r="L96" s="151">
        <v>0.06</v>
      </c>
      <c r="N96" s="196"/>
      <c r="O96" s="197"/>
      <c r="P96" s="197"/>
      <c r="Q96" s="197"/>
      <c r="R96" s="197"/>
      <c r="S96" s="197"/>
      <c r="T96" s="197"/>
      <c r="U96" s="197"/>
      <c r="V96" s="197"/>
      <c r="W96" s="197"/>
      <c r="X96" s="198"/>
    </row>
    <row r="97" spans="2:24" x14ac:dyDescent="0.2">
      <c r="B97" s="255" t="s">
        <v>70</v>
      </c>
      <c r="C97" s="145">
        <v>6.1199999999999997E-2</v>
      </c>
      <c r="D97" s="277" t="s">
        <v>235</v>
      </c>
      <c r="E97" s="278" t="s">
        <v>235</v>
      </c>
      <c r="F97" s="148">
        <v>0.05</v>
      </c>
      <c r="G97" s="148">
        <v>0.05</v>
      </c>
      <c r="H97" s="149" t="s">
        <v>173</v>
      </c>
      <c r="I97" s="167">
        <f>F97+5%</f>
        <v>0.1</v>
      </c>
      <c r="J97" s="167">
        <f>F97-5%</f>
        <v>0</v>
      </c>
      <c r="K97" s="257" t="s">
        <v>78</v>
      </c>
      <c r="L97" s="151">
        <v>0.05</v>
      </c>
      <c r="N97" s="196"/>
      <c r="O97" s="197"/>
      <c r="P97" s="197"/>
      <c r="Q97" s="197"/>
      <c r="R97" s="197"/>
      <c r="S97" s="197"/>
      <c r="T97" s="197"/>
      <c r="U97" s="197"/>
      <c r="V97" s="197"/>
      <c r="W97" s="197"/>
      <c r="X97" s="198"/>
    </row>
    <row r="98" spans="2:24" x14ac:dyDescent="0.2">
      <c r="B98" s="255" t="s">
        <v>175</v>
      </c>
      <c r="C98" s="152">
        <f>SUM(C94:C97)</f>
        <v>1</v>
      </c>
      <c r="D98" s="279" t="s">
        <v>235</v>
      </c>
      <c r="E98" s="280" t="s">
        <v>235</v>
      </c>
      <c r="F98" s="155">
        <f>SUM(F94:F97)</f>
        <v>1</v>
      </c>
      <c r="G98" s="155">
        <v>1</v>
      </c>
      <c r="H98" s="274" t="s">
        <v>235</v>
      </c>
      <c r="I98" s="274" t="s">
        <v>235</v>
      </c>
      <c r="J98" s="274" t="s">
        <v>235</v>
      </c>
      <c r="K98" s="273" t="s">
        <v>235</v>
      </c>
      <c r="N98" s="196"/>
      <c r="O98" s="197"/>
      <c r="P98" s="197"/>
      <c r="Q98" s="197"/>
      <c r="R98" s="197"/>
      <c r="S98" s="197"/>
      <c r="T98" s="197"/>
      <c r="U98" s="197"/>
      <c r="V98" s="197"/>
      <c r="W98" s="197"/>
      <c r="X98" s="198"/>
    </row>
    <row r="99" spans="2:24" ht="13.5" thickBot="1" x14ac:dyDescent="0.25">
      <c r="B99" s="264" t="s">
        <v>176</v>
      </c>
      <c r="C99" s="265">
        <v>0.27279999999999999</v>
      </c>
      <c r="D99" s="281" t="s">
        <v>235</v>
      </c>
      <c r="E99" s="282" t="s">
        <v>235</v>
      </c>
      <c r="F99" s="268">
        <v>0.27</v>
      </c>
      <c r="G99" s="268">
        <v>0.27</v>
      </c>
      <c r="H99" s="269" t="s">
        <v>171</v>
      </c>
      <c r="I99" s="270">
        <f t="shared" ref="I99" si="34">F99+6%</f>
        <v>0.33</v>
      </c>
      <c r="J99" s="270">
        <f t="shared" ref="J99" si="35">F99-6%</f>
        <v>0.21000000000000002</v>
      </c>
      <c r="K99" s="271" t="s">
        <v>79</v>
      </c>
      <c r="L99" s="151">
        <v>0.06</v>
      </c>
      <c r="N99" s="199"/>
      <c r="O99" s="200"/>
      <c r="P99" s="200"/>
      <c r="Q99" s="200"/>
      <c r="R99" s="200"/>
      <c r="S99" s="200"/>
      <c r="T99" s="200"/>
      <c r="U99" s="200"/>
      <c r="V99" s="200"/>
      <c r="W99" s="200"/>
      <c r="X99" s="201"/>
    </row>
    <row r="100" spans="2:24" ht="28.5" x14ac:dyDescent="0.2">
      <c r="B100" s="55" t="s">
        <v>228</v>
      </c>
      <c r="C100" s="171">
        <v>1.5E-3</v>
      </c>
    </row>
    <row r="101" spans="2:24" ht="15" thickBot="1" x14ac:dyDescent="0.25">
      <c r="B101" s="33"/>
    </row>
    <row r="102" spans="2:24" ht="13.5" thickBot="1" x14ac:dyDescent="0.25">
      <c r="B102" s="144" t="s">
        <v>205</v>
      </c>
      <c r="C102" s="202" t="s">
        <v>227</v>
      </c>
      <c r="D102" s="203"/>
      <c r="E102" s="204"/>
    </row>
    <row r="103" spans="2:24" ht="13.5" thickBot="1" x14ac:dyDescent="0.25">
      <c r="B103" s="258" t="s">
        <v>161</v>
      </c>
      <c r="C103" s="259" t="s">
        <v>206</v>
      </c>
      <c r="D103" s="260" t="s">
        <v>207</v>
      </c>
      <c r="E103" s="261" t="s">
        <v>208</v>
      </c>
      <c r="F103" s="259" t="s">
        <v>165</v>
      </c>
      <c r="G103" s="259" t="s">
        <v>233</v>
      </c>
      <c r="H103" s="262" t="s">
        <v>166</v>
      </c>
      <c r="I103" s="260" t="s">
        <v>167</v>
      </c>
      <c r="J103" s="272" t="s">
        <v>235</v>
      </c>
      <c r="K103" s="263" t="s">
        <v>168</v>
      </c>
      <c r="N103" s="205" t="s">
        <v>169</v>
      </c>
      <c r="O103" s="206"/>
      <c r="P103" s="206"/>
      <c r="Q103" s="206"/>
      <c r="R103" s="206"/>
      <c r="S103" s="206"/>
      <c r="T103" s="206"/>
      <c r="U103" s="206"/>
      <c r="V103" s="206"/>
      <c r="W103" s="206"/>
      <c r="X103" s="207"/>
    </row>
    <row r="104" spans="2:24" ht="25.5" x14ac:dyDescent="0.2">
      <c r="B104" s="254" t="s">
        <v>170</v>
      </c>
      <c r="C104" s="145">
        <v>0</v>
      </c>
      <c r="D104" s="146">
        <v>0</v>
      </c>
      <c r="E104" s="147">
        <v>0</v>
      </c>
      <c r="F104" s="285" t="s">
        <v>235</v>
      </c>
      <c r="G104" s="285" t="s">
        <v>235</v>
      </c>
      <c r="H104" s="149" t="s">
        <v>171</v>
      </c>
      <c r="I104" s="274" t="s">
        <v>235</v>
      </c>
      <c r="J104" s="274" t="s">
        <v>235</v>
      </c>
      <c r="K104" s="286" t="s">
        <v>235</v>
      </c>
      <c r="L104" s="151">
        <v>0.06</v>
      </c>
      <c r="N104" s="193" t="s">
        <v>46</v>
      </c>
      <c r="O104" s="208"/>
      <c r="P104" s="208"/>
      <c r="Q104" s="208"/>
      <c r="R104" s="208"/>
      <c r="S104" s="208"/>
      <c r="T104" s="208"/>
      <c r="U104" s="208"/>
      <c r="V104" s="208"/>
      <c r="W104" s="208"/>
      <c r="X104" s="209"/>
    </row>
    <row r="105" spans="2:24" x14ac:dyDescent="0.2">
      <c r="B105" s="255" t="s">
        <v>172</v>
      </c>
      <c r="C105" s="145">
        <v>0</v>
      </c>
      <c r="D105" s="146">
        <v>0</v>
      </c>
      <c r="E105" s="147">
        <v>0</v>
      </c>
      <c r="F105" s="285" t="s">
        <v>235</v>
      </c>
      <c r="G105" s="285" t="s">
        <v>235</v>
      </c>
      <c r="H105" s="149" t="s">
        <v>173</v>
      </c>
      <c r="I105" s="274" t="s">
        <v>235</v>
      </c>
      <c r="J105" s="274" t="s">
        <v>235</v>
      </c>
      <c r="K105" s="273" t="s">
        <v>235</v>
      </c>
      <c r="L105" s="151">
        <v>0.05</v>
      </c>
      <c r="N105" s="210"/>
      <c r="O105" s="211"/>
      <c r="P105" s="211"/>
      <c r="Q105" s="211"/>
      <c r="R105" s="211"/>
      <c r="S105" s="211"/>
      <c r="T105" s="211"/>
      <c r="U105" s="211"/>
      <c r="V105" s="211"/>
      <c r="W105" s="211"/>
      <c r="X105" s="212"/>
    </row>
    <row r="106" spans="2:24" ht="25.5" x14ac:dyDescent="0.2">
      <c r="B106" s="254" t="s">
        <v>174</v>
      </c>
      <c r="C106" s="145">
        <v>0.96309999999999996</v>
      </c>
      <c r="D106" s="146">
        <v>0.9627</v>
      </c>
      <c r="E106" s="147">
        <v>0.90429999999999999</v>
      </c>
      <c r="F106" s="148">
        <v>0.94</v>
      </c>
      <c r="G106" s="148">
        <v>0.94</v>
      </c>
      <c r="H106" s="149" t="s">
        <v>171</v>
      </c>
      <c r="I106" s="150">
        <f>F106+6%</f>
        <v>1</v>
      </c>
      <c r="J106" s="150">
        <f>F106-6%</f>
        <v>0.87999999999999989</v>
      </c>
      <c r="K106" s="257" t="s">
        <v>209</v>
      </c>
      <c r="L106" s="151">
        <v>0.06</v>
      </c>
      <c r="N106" s="210"/>
      <c r="O106" s="211"/>
      <c r="P106" s="211"/>
      <c r="Q106" s="211"/>
      <c r="R106" s="211"/>
      <c r="S106" s="211"/>
      <c r="T106" s="211"/>
      <c r="U106" s="211"/>
      <c r="V106" s="211"/>
      <c r="W106" s="211"/>
      <c r="X106" s="212"/>
    </row>
    <row r="107" spans="2:24" x14ac:dyDescent="0.2">
      <c r="B107" s="255" t="s">
        <v>70</v>
      </c>
      <c r="C107" s="145">
        <v>3.6900000000000002E-2</v>
      </c>
      <c r="D107" s="146">
        <v>3.73E-2</v>
      </c>
      <c r="E107" s="147">
        <v>9.5399999999999999E-2</v>
      </c>
      <c r="F107" s="148">
        <v>0.05</v>
      </c>
      <c r="G107" s="148">
        <v>0.05</v>
      </c>
      <c r="H107" s="149" t="s">
        <v>173</v>
      </c>
      <c r="I107" s="167">
        <f>F107+5%</f>
        <v>0.1</v>
      </c>
      <c r="J107" s="167">
        <f>F107-5%</f>
        <v>0</v>
      </c>
      <c r="K107" s="257" t="s">
        <v>78</v>
      </c>
      <c r="L107" s="151">
        <v>0.05</v>
      </c>
      <c r="N107" s="210"/>
      <c r="O107" s="211"/>
      <c r="P107" s="211"/>
      <c r="Q107" s="211"/>
      <c r="R107" s="211"/>
      <c r="S107" s="211"/>
      <c r="T107" s="211"/>
      <c r="U107" s="211"/>
      <c r="V107" s="211"/>
      <c r="W107" s="211"/>
      <c r="X107" s="212"/>
    </row>
    <row r="108" spans="2:24" x14ac:dyDescent="0.2">
      <c r="B108" s="255" t="s">
        <v>175</v>
      </c>
      <c r="C108" s="152">
        <f t="shared" ref="C108:E108" si="36">SUM(C104:C107)</f>
        <v>1</v>
      </c>
      <c r="D108" s="153">
        <f t="shared" si="36"/>
        <v>1</v>
      </c>
      <c r="E108" s="154">
        <f t="shared" si="36"/>
        <v>0.99970000000000003</v>
      </c>
      <c r="F108" s="155">
        <f>SUM(F106:F107)</f>
        <v>0.99</v>
      </c>
      <c r="G108" s="155">
        <f>SUM(G106:G107)</f>
        <v>0.99</v>
      </c>
      <c r="H108" s="274" t="s">
        <v>235</v>
      </c>
      <c r="I108" s="274" t="s">
        <v>235</v>
      </c>
      <c r="J108" s="274" t="s">
        <v>235</v>
      </c>
      <c r="K108" s="273" t="s">
        <v>235</v>
      </c>
      <c r="N108" s="210"/>
      <c r="O108" s="211"/>
      <c r="P108" s="211"/>
      <c r="Q108" s="211"/>
      <c r="R108" s="211"/>
      <c r="S108" s="211"/>
      <c r="T108" s="211"/>
      <c r="U108" s="211"/>
      <c r="V108" s="211"/>
      <c r="W108" s="211"/>
      <c r="X108" s="212"/>
    </row>
    <row r="109" spans="2:24" ht="13.5" thickBot="1" x14ac:dyDescent="0.25">
      <c r="B109" s="264" t="s">
        <v>176</v>
      </c>
      <c r="C109" s="265">
        <v>0</v>
      </c>
      <c r="D109" s="266">
        <v>0</v>
      </c>
      <c r="E109" s="267">
        <v>0</v>
      </c>
      <c r="F109" s="287" t="s">
        <v>235</v>
      </c>
      <c r="G109" s="287" t="s">
        <v>235</v>
      </c>
      <c r="H109" s="269" t="s">
        <v>171</v>
      </c>
      <c r="I109" s="283" t="s">
        <v>235</v>
      </c>
      <c r="J109" s="283" t="s">
        <v>235</v>
      </c>
      <c r="K109" s="284" t="s">
        <v>235</v>
      </c>
      <c r="L109" s="151">
        <v>0.06</v>
      </c>
      <c r="N109" s="213"/>
      <c r="O109" s="214"/>
      <c r="P109" s="214"/>
      <c r="Q109" s="214"/>
      <c r="R109" s="214"/>
      <c r="S109" s="214"/>
      <c r="T109" s="214"/>
      <c r="U109" s="214"/>
      <c r="V109" s="214"/>
      <c r="W109" s="214"/>
      <c r="X109" s="215"/>
    </row>
    <row r="110" spans="2:24" ht="28.5" x14ac:dyDescent="0.2">
      <c r="B110" s="55" t="s">
        <v>228</v>
      </c>
      <c r="C110" s="171">
        <v>1.5E-3</v>
      </c>
      <c r="D110" s="171">
        <v>1.5E-3</v>
      </c>
      <c r="E110" s="171">
        <v>1.5E-3</v>
      </c>
    </row>
    <row r="111" spans="2:24" ht="13.5" thickBot="1" x14ac:dyDescent="0.25"/>
    <row r="112" spans="2:24" ht="13.5" thickBot="1" x14ac:dyDescent="0.25">
      <c r="B112" s="144" t="s">
        <v>210</v>
      </c>
      <c r="C112" s="202" t="s">
        <v>227</v>
      </c>
      <c r="D112" s="203"/>
      <c r="E112" s="204"/>
    </row>
    <row r="113" spans="2:24" ht="13.5" thickBot="1" x14ac:dyDescent="0.25">
      <c r="B113" s="258" t="s">
        <v>161</v>
      </c>
      <c r="C113" s="259" t="s">
        <v>211</v>
      </c>
      <c r="D113" s="260" t="s">
        <v>212</v>
      </c>
      <c r="E113" s="261" t="s">
        <v>213</v>
      </c>
      <c r="F113" s="259" t="s">
        <v>165</v>
      </c>
      <c r="G113" s="259" t="s">
        <v>233</v>
      </c>
      <c r="H113" s="262" t="s">
        <v>166</v>
      </c>
      <c r="I113" s="260" t="s">
        <v>167</v>
      </c>
      <c r="J113" s="272" t="s">
        <v>235</v>
      </c>
      <c r="K113" s="263" t="s">
        <v>168</v>
      </c>
      <c r="N113" s="205" t="s">
        <v>169</v>
      </c>
      <c r="O113" s="206"/>
      <c r="P113" s="206"/>
      <c r="Q113" s="206"/>
      <c r="R113" s="206"/>
      <c r="S113" s="206"/>
      <c r="T113" s="206"/>
      <c r="U113" s="206"/>
      <c r="V113" s="206"/>
      <c r="W113" s="206"/>
      <c r="X113" s="207"/>
    </row>
    <row r="114" spans="2:24" ht="25.5" x14ac:dyDescent="0.2">
      <c r="B114" s="254" t="s">
        <v>170</v>
      </c>
      <c r="C114" s="145">
        <v>0</v>
      </c>
      <c r="D114" s="146">
        <v>0</v>
      </c>
      <c r="E114" s="147">
        <v>0</v>
      </c>
      <c r="F114" s="285" t="s">
        <v>235</v>
      </c>
      <c r="G114" s="285" t="s">
        <v>235</v>
      </c>
      <c r="H114" s="149" t="s">
        <v>171</v>
      </c>
      <c r="I114" s="274" t="s">
        <v>235</v>
      </c>
      <c r="J114" s="274" t="s">
        <v>235</v>
      </c>
      <c r="K114" s="286" t="s">
        <v>235</v>
      </c>
      <c r="L114" s="151">
        <v>0.06</v>
      </c>
      <c r="N114" s="193" t="s">
        <v>45</v>
      </c>
      <c r="O114" s="208"/>
      <c r="P114" s="208"/>
      <c r="Q114" s="208"/>
      <c r="R114" s="208"/>
      <c r="S114" s="208"/>
      <c r="T114" s="208"/>
      <c r="U114" s="208"/>
      <c r="V114" s="208"/>
      <c r="W114" s="208"/>
      <c r="X114" s="209"/>
    </row>
    <row r="115" spans="2:24" ht="25.5" x14ac:dyDescent="0.2">
      <c r="B115" s="255" t="s">
        <v>172</v>
      </c>
      <c r="C115" s="145">
        <v>0.96740000000000004</v>
      </c>
      <c r="D115" s="146">
        <v>0.95630000000000004</v>
      </c>
      <c r="E115" s="147">
        <v>0.96499999999999997</v>
      </c>
      <c r="F115" s="148">
        <v>0.95</v>
      </c>
      <c r="G115" s="148">
        <v>0.95</v>
      </c>
      <c r="H115" s="149" t="s">
        <v>173</v>
      </c>
      <c r="I115" s="150">
        <f>F115+5%</f>
        <v>1</v>
      </c>
      <c r="J115" s="150">
        <f>F115-5%</f>
        <v>0.89999999999999991</v>
      </c>
      <c r="K115" s="256" t="s">
        <v>214</v>
      </c>
      <c r="L115" s="151">
        <v>0.05</v>
      </c>
      <c r="N115" s="210"/>
      <c r="O115" s="211"/>
      <c r="P115" s="211"/>
      <c r="Q115" s="211"/>
      <c r="R115" s="211"/>
      <c r="S115" s="211"/>
      <c r="T115" s="211"/>
      <c r="U115" s="211"/>
      <c r="V115" s="211"/>
      <c r="W115" s="211"/>
      <c r="X115" s="212"/>
    </row>
    <row r="116" spans="2:24" ht="25.5" x14ac:dyDescent="0.2">
      <c r="B116" s="254" t="s">
        <v>174</v>
      </c>
      <c r="C116" s="145">
        <v>0</v>
      </c>
      <c r="D116" s="146">
        <v>0</v>
      </c>
      <c r="E116" s="147">
        <v>0</v>
      </c>
      <c r="F116" s="285" t="s">
        <v>235</v>
      </c>
      <c r="G116" s="285" t="s">
        <v>235</v>
      </c>
      <c r="H116" s="149" t="s">
        <v>171</v>
      </c>
      <c r="I116" s="274" t="s">
        <v>235</v>
      </c>
      <c r="J116" s="274" t="s">
        <v>235</v>
      </c>
      <c r="K116" s="273" t="s">
        <v>235</v>
      </c>
      <c r="L116" s="151">
        <v>0.06</v>
      </c>
      <c r="N116" s="210"/>
      <c r="O116" s="211"/>
      <c r="P116" s="211"/>
      <c r="Q116" s="211"/>
      <c r="R116" s="211"/>
      <c r="S116" s="211"/>
      <c r="T116" s="211"/>
      <c r="U116" s="211"/>
      <c r="V116" s="211"/>
      <c r="W116" s="211"/>
      <c r="X116" s="212"/>
    </row>
    <row r="117" spans="2:24" x14ac:dyDescent="0.2">
      <c r="B117" s="255" t="s">
        <v>70</v>
      </c>
      <c r="C117" s="145">
        <v>3.2599999999999997E-2</v>
      </c>
      <c r="D117" s="146">
        <v>4.3700000000000003E-2</v>
      </c>
      <c r="E117" s="147">
        <v>3.5000000000000003E-2</v>
      </c>
      <c r="F117" s="148">
        <v>0.05</v>
      </c>
      <c r="G117" s="148">
        <v>0.05</v>
      </c>
      <c r="H117" s="149" t="s">
        <v>173</v>
      </c>
      <c r="I117" s="167">
        <f>F117+5%</f>
        <v>0.1</v>
      </c>
      <c r="J117" s="167">
        <f>F117-5%</f>
        <v>0</v>
      </c>
      <c r="K117" s="257" t="s">
        <v>78</v>
      </c>
      <c r="L117" s="151">
        <v>0.05</v>
      </c>
      <c r="N117" s="210"/>
      <c r="O117" s="211"/>
      <c r="P117" s="211"/>
      <c r="Q117" s="211"/>
      <c r="R117" s="211"/>
      <c r="S117" s="211"/>
      <c r="T117" s="211"/>
      <c r="U117" s="211"/>
      <c r="V117" s="211"/>
      <c r="W117" s="211"/>
      <c r="X117" s="212"/>
    </row>
    <row r="118" spans="2:24" x14ac:dyDescent="0.2">
      <c r="B118" s="255" t="s">
        <v>175</v>
      </c>
      <c r="C118" s="152">
        <f>SUM(C114:C117)</f>
        <v>1</v>
      </c>
      <c r="D118" s="153">
        <f>SUM(D114:D117)</f>
        <v>1</v>
      </c>
      <c r="E118" s="154">
        <f>SUM(E114:E117)</f>
        <v>1</v>
      </c>
      <c r="F118" s="155">
        <v>1</v>
      </c>
      <c r="G118" s="155">
        <v>1</v>
      </c>
      <c r="H118" s="274" t="s">
        <v>235</v>
      </c>
      <c r="I118" s="274" t="s">
        <v>235</v>
      </c>
      <c r="J118" s="274" t="s">
        <v>235</v>
      </c>
      <c r="K118" s="273" t="s">
        <v>235</v>
      </c>
      <c r="N118" s="210"/>
      <c r="O118" s="211"/>
      <c r="P118" s="211"/>
      <c r="Q118" s="211"/>
      <c r="R118" s="211"/>
      <c r="S118" s="211"/>
      <c r="T118" s="211"/>
      <c r="U118" s="211"/>
      <c r="V118" s="211"/>
      <c r="W118" s="211"/>
      <c r="X118" s="212"/>
    </row>
    <row r="119" spans="2:24" ht="13.5" thickBot="1" x14ac:dyDescent="0.25">
      <c r="B119" s="264" t="s">
        <v>176</v>
      </c>
      <c r="C119" s="265">
        <v>0</v>
      </c>
      <c r="D119" s="266">
        <v>0</v>
      </c>
      <c r="E119" s="267">
        <v>0</v>
      </c>
      <c r="F119" s="287" t="s">
        <v>235</v>
      </c>
      <c r="G119" s="287" t="s">
        <v>235</v>
      </c>
      <c r="H119" s="269" t="s">
        <v>171</v>
      </c>
      <c r="I119" s="283" t="s">
        <v>235</v>
      </c>
      <c r="J119" s="283" t="s">
        <v>235</v>
      </c>
      <c r="K119" s="284" t="s">
        <v>235</v>
      </c>
      <c r="L119" s="151">
        <v>0.06</v>
      </c>
      <c r="N119" s="213"/>
      <c r="O119" s="214"/>
      <c r="P119" s="214"/>
      <c r="Q119" s="214"/>
      <c r="R119" s="214"/>
      <c r="S119" s="214"/>
      <c r="T119" s="214"/>
      <c r="U119" s="214"/>
      <c r="V119" s="214"/>
      <c r="W119" s="214"/>
      <c r="X119" s="215"/>
    </row>
    <row r="120" spans="2:24" ht="28.5" x14ac:dyDescent="0.2">
      <c r="B120" s="55" t="s">
        <v>228</v>
      </c>
      <c r="C120" s="171">
        <v>1.5E-3</v>
      </c>
      <c r="D120" s="171">
        <v>1.5E-3</v>
      </c>
      <c r="E120" s="171">
        <v>1.5E-3</v>
      </c>
    </row>
    <row r="121" spans="2:24" ht="13.5" thickBot="1" x14ac:dyDescent="0.25"/>
    <row r="122" spans="2:24" ht="13.5" thickBot="1" x14ac:dyDescent="0.25">
      <c r="B122" s="144" t="s">
        <v>215</v>
      </c>
      <c r="C122" s="202" t="s">
        <v>227</v>
      </c>
      <c r="D122" s="203"/>
      <c r="E122" s="204"/>
    </row>
    <row r="123" spans="2:24" ht="13.5" thickBot="1" x14ac:dyDescent="0.25">
      <c r="B123" s="258" t="s">
        <v>161</v>
      </c>
      <c r="C123" s="259" t="s">
        <v>216</v>
      </c>
      <c r="D123" s="260" t="s">
        <v>217</v>
      </c>
      <c r="E123" s="261" t="s">
        <v>218</v>
      </c>
      <c r="F123" s="259" t="s">
        <v>165</v>
      </c>
      <c r="G123" s="259" t="s">
        <v>233</v>
      </c>
      <c r="H123" s="262" t="s">
        <v>166</v>
      </c>
      <c r="I123" s="260" t="s">
        <v>167</v>
      </c>
      <c r="J123" s="272" t="s">
        <v>235</v>
      </c>
      <c r="K123" s="263" t="s">
        <v>168</v>
      </c>
      <c r="N123" s="205" t="s">
        <v>169</v>
      </c>
      <c r="O123" s="206"/>
      <c r="P123" s="206"/>
      <c r="Q123" s="206"/>
      <c r="R123" s="206"/>
      <c r="S123" s="206"/>
      <c r="T123" s="206"/>
      <c r="U123" s="206"/>
      <c r="V123" s="206"/>
      <c r="W123" s="206"/>
      <c r="X123" s="207"/>
    </row>
    <row r="124" spans="2:24" ht="25.5" x14ac:dyDescent="0.2">
      <c r="B124" s="254" t="s">
        <v>170</v>
      </c>
      <c r="C124" s="145">
        <v>0</v>
      </c>
      <c r="D124" s="146">
        <v>0</v>
      </c>
      <c r="E124" s="147">
        <v>0</v>
      </c>
      <c r="F124" s="285" t="s">
        <v>235</v>
      </c>
      <c r="G124" s="285" t="s">
        <v>235</v>
      </c>
      <c r="H124" s="149" t="s">
        <v>171</v>
      </c>
      <c r="I124" s="274" t="s">
        <v>235</v>
      </c>
      <c r="J124" s="274" t="s">
        <v>235</v>
      </c>
      <c r="K124" s="286" t="s">
        <v>235</v>
      </c>
      <c r="L124" s="151">
        <v>0.06</v>
      </c>
      <c r="N124" s="193" t="s">
        <v>44</v>
      </c>
      <c r="O124" s="208"/>
      <c r="P124" s="208"/>
      <c r="Q124" s="208"/>
      <c r="R124" s="208"/>
      <c r="S124" s="208"/>
      <c r="T124" s="208"/>
      <c r="U124" s="208"/>
      <c r="V124" s="208"/>
      <c r="W124" s="208"/>
      <c r="X124" s="209"/>
    </row>
    <row r="125" spans="2:24" ht="25.5" x14ac:dyDescent="0.2">
      <c r="B125" s="255" t="s">
        <v>172</v>
      </c>
      <c r="C125" s="145">
        <v>0.97409999999999997</v>
      </c>
      <c r="D125" s="146">
        <v>0.91890000000000005</v>
      </c>
      <c r="E125" s="147">
        <v>0.97709999999999997</v>
      </c>
      <c r="F125" s="148">
        <v>0.95</v>
      </c>
      <c r="G125" s="148">
        <v>0.95</v>
      </c>
      <c r="H125" s="149" t="s">
        <v>173</v>
      </c>
      <c r="I125" s="150">
        <f>F125+5%</f>
        <v>1</v>
      </c>
      <c r="J125" s="150">
        <f>F125-5%</f>
        <v>0.89999999999999991</v>
      </c>
      <c r="K125" s="256" t="s">
        <v>28</v>
      </c>
      <c r="L125" s="151">
        <v>0.05</v>
      </c>
      <c r="N125" s="210"/>
      <c r="O125" s="211"/>
      <c r="P125" s="211"/>
      <c r="Q125" s="211"/>
      <c r="R125" s="211"/>
      <c r="S125" s="211"/>
      <c r="T125" s="211"/>
      <c r="U125" s="211"/>
      <c r="V125" s="211"/>
      <c r="W125" s="211"/>
      <c r="X125" s="212"/>
    </row>
    <row r="126" spans="2:24" ht="25.5" x14ac:dyDescent="0.2">
      <c r="B126" s="254" t="s">
        <v>174</v>
      </c>
      <c r="C126" s="145">
        <v>0</v>
      </c>
      <c r="D126" s="146">
        <v>0</v>
      </c>
      <c r="E126" s="147">
        <v>0</v>
      </c>
      <c r="F126" s="285" t="s">
        <v>235</v>
      </c>
      <c r="G126" s="285" t="s">
        <v>235</v>
      </c>
      <c r="H126" s="149" t="s">
        <v>171</v>
      </c>
      <c r="I126" s="274" t="s">
        <v>235</v>
      </c>
      <c r="J126" s="274" t="s">
        <v>235</v>
      </c>
      <c r="K126" s="273" t="s">
        <v>235</v>
      </c>
      <c r="L126" s="151">
        <v>0.06</v>
      </c>
      <c r="N126" s="210"/>
      <c r="O126" s="211"/>
      <c r="P126" s="211"/>
      <c r="Q126" s="211"/>
      <c r="R126" s="211"/>
      <c r="S126" s="211"/>
      <c r="T126" s="211"/>
      <c r="U126" s="211"/>
      <c r="V126" s="211"/>
      <c r="W126" s="211"/>
      <c r="X126" s="212"/>
    </row>
    <row r="127" spans="2:24" x14ac:dyDescent="0.2">
      <c r="B127" s="255" t="s">
        <v>70</v>
      </c>
      <c r="C127" s="145">
        <v>2.5899999999999999E-2</v>
      </c>
      <c r="D127" s="146">
        <v>8.1100000000000005E-2</v>
      </c>
      <c r="E127" s="147">
        <v>2.29E-2</v>
      </c>
      <c r="F127" s="148">
        <v>0.05</v>
      </c>
      <c r="G127" s="148">
        <v>0.05</v>
      </c>
      <c r="H127" s="149" t="s">
        <v>173</v>
      </c>
      <c r="I127" s="167">
        <f>F127+5%</f>
        <v>0.1</v>
      </c>
      <c r="J127" s="167">
        <f>F127-5%</f>
        <v>0</v>
      </c>
      <c r="K127" s="257" t="s">
        <v>78</v>
      </c>
      <c r="L127" s="151">
        <v>0.05</v>
      </c>
      <c r="N127" s="210"/>
      <c r="O127" s="211"/>
      <c r="P127" s="211"/>
      <c r="Q127" s="211"/>
      <c r="R127" s="211"/>
      <c r="S127" s="211"/>
      <c r="T127" s="211"/>
      <c r="U127" s="211"/>
      <c r="V127" s="211"/>
      <c r="W127" s="211"/>
      <c r="X127" s="212"/>
    </row>
    <row r="128" spans="2:24" x14ac:dyDescent="0.2">
      <c r="B128" s="255" t="s">
        <v>175</v>
      </c>
      <c r="C128" s="152">
        <f>SUM(C124:C127)</f>
        <v>1</v>
      </c>
      <c r="D128" s="153">
        <f>SUM(D124:D127)</f>
        <v>1</v>
      </c>
      <c r="E128" s="154">
        <f>SUM(E124:E127)</f>
        <v>1</v>
      </c>
      <c r="F128" s="155">
        <v>1</v>
      </c>
      <c r="G128" s="155">
        <v>1</v>
      </c>
      <c r="H128" s="274" t="s">
        <v>235</v>
      </c>
      <c r="I128" s="274" t="s">
        <v>235</v>
      </c>
      <c r="J128" s="274" t="s">
        <v>235</v>
      </c>
      <c r="K128" s="273" t="s">
        <v>235</v>
      </c>
      <c r="N128" s="210"/>
      <c r="O128" s="211"/>
      <c r="P128" s="211"/>
      <c r="Q128" s="211"/>
      <c r="R128" s="211"/>
      <c r="S128" s="211"/>
      <c r="T128" s="211"/>
      <c r="U128" s="211"/>
      <c r="V128" s="211"/>
      <c r="W128" s="211"/>
      <c r="X128" s="212"/>
    </row>
    <row r="129" spans="2:24" ht="13.5" thickBot="1" x14ac:dyDescent="0.25">
      <c r="B129" s="264" t="s">
        <v>176</v>
      </c>
      <c r="C129" s="265">
        <v>0</v>
      </c>
      <c r="D129" s="266">
        <v>0</v>
      </c>
      <c r="E129" s="267">
        <v>0</v>
      </c>
      <c r="F129" s="287" t="s">
        <v>235</v>
      </c>
      <c r="G129" s="287" t="s">
        <v>235</v>
      </c>
      <c r="H129" s="269" t="s">
        <v>171</v>
      </c>
      <c r="I129" s="283" t="s">
        <v>235</v>
      </c>
      <c r="J129" s="283" t="s">
        <v>235</v>
      </c>
      <c r="K129" s="284" t="s">
        <v>235</v>
      </c>
      <c r="L129" s="151">
        <v>0.06</v>
      </c>
      <c r="N129" s="213"/>
      <c r="O129" s="214"/>
      <c r="P129" s="214"/>
      <c r="Q129" s="214"/>
      <c r="R129" s="214"/>
      <c r="S129" s="214"/>
      <c r="T129" s="214"/>
      <c r="U129" s="214"/>
      <c r="V129" s="214"/>
      <c r="W129" s="214"/>
      <c r="X129" s="215"/>
    </row>
    <row r="130" spans="2:24" ht="28.5" x14ac:dyDescent="0.2">
      <c r="B130" s="55" t="s">
        <v>228</v>
      </c>
      <c r="C130" s="171">
        <v>1.5E-3</v>
      </c>
      <c r="D130" s="171">
        <v>1.5E-3</v>
      </c>
      <c r="E130" s="171">
        <v>1.5E-3</v>
      </c>
    </row>
    <row r="131" spans="2:24" ht="13.5" thickBot="1" x14ac:dyDescent="0.25"/>
    <row r="132" spans="2:24" ht="13.5" thickBot="1" x14ac:dyDescent="0.25">
      <c r="B132" s="144" t="s">
        <v>219</v>
      </c>
      <c r="C132" s="202" t="s">
        <v>227</v>
      </c>
      <c r="D132" s="203"/>
      <c r="E132" s="204"/>
    </row>
    <row r="133" spans="2:24" ht="13.5" thickBot="1" x14ac:dyDescent="0.25">
      <c r="B133" s="258" t="s">
        <v>161</v>
      </c>
      <c r="C133" s="259" t="s">
        <v>216</v>
      </c>
      <c r="D133" s="260" t="s">
        <v>217</v>
      </c>
      <c r="E133" s="261" t="s">
        <v>218</v>
      </c>
      <c r="F133" s="259" t="s">
        <v>165</v>
      </c>
      <c r="G133" s="259" t="s">
        <v>233</v>
      </c>
      <c r="H133" s="262" t="s">
        <v>166</v>
      </c>
      <c r="I133" s="260" t="s">
        <v>167</v>
      </c>
      <c r="J133" s="272" t="s">
        <v>235</v>
      </c>
      <c r="K133" s="263" t="s">
        <v>168</v>
      </c>
      <c r="N133" s="205" t="s">
        <v>169</v>
      </c>
      <c r="O133" s="206"/>
      <c r="P133" s="206"/>
      <c r="Q133" s="206"/>
      <c r="R133" s="206"/>
      <c r="S133" s="206"/>
      <c r="T133" s="206"/>
      <c r="U133" s="206"/>
      <c r="V133" s="206"/>
      <c r="W133" s="206"/>
      <c r="X133" s="207"/>
    </row>
    <row r="134" spans="2:24" ht="25.5" x14ac:dyDescent="0.2">
      <c r="B134" s="254" t="s">
        <v>170</v>
      </c>
      <c r="C134" s="288" t="s">
        <v>235</v>
      </c>
      <c r="D134" s="289" t="s">
        <v>235</v>
      </c>
      <c r="E134" s="290" t="s">
        <v>235</v>
      </c>
      <c r="F134" s="285" t="s">
        <v>235</v>
      </c>
      <c r="G134" s="285" t="s">
        <v>235</v>
      </c>
      <c r="H134" s="149" t="s">
        <v>171</v>
      </c>
      <c r="I134" s="274" t="s">
        <v>235</v>
      </c>
      <c r="J134" s="274" t="s">
        <v>235</v>
      </c>
      <c r="K134" s="286" t="s">
        <v>235</v>
      </c>
      <c r="L134" s="151">
        <v>0.06</v>
      </c>
      <c r="N134" s="193" t="s">
        <v>39</v>
      </c>
      <c r="O134" s="208"/>
      <c r="P134" s="208"/>
      <c r="Q134" s="208"/>
      <c r="R134" s="208"/>
      <c r="S134" s="208"/>
      <c r="T134" s="208"/>
      <c r="U134" s="208"/>
      <c r="V134" s="208"/>
      <c r="W134" s="208"/>
      <c r="X134" s="209"/>
    </row>
    <row r="135" spans="2:24" x14ac:dyDescent="0.2">
      <c r="B135" s="255" t="s">
        <v>172</v>
      </c>
      <c r="C135" s="288" t="s">
        <v>235</v>
      </c>
      <c r="D135" s="289" t="s">
        <v>235</v>
      </c>
      <c r="E135" s="290" t="s">
        <v>235</v>
      </c>
      <c r="F135" s="285" t="s">
        <v>235</v>
      </c>
      <c r="G135" s="285" t="s">
        <v>235</v>
      </c>
      <c r="H135" s="149" t="s">
        <v>173</v>
      </c>
      <c r="I135" s="274" t="s">
        <v>235</v>
      </c>
      <c r="J135" s="274" t="s">
        <v>235</v>
      </c>
      <c r="K135" s="286" t="s">
        <v>235</v>
      </c>
      <c r="L135" s="151">
        <v>0.05</v>
      </c>
      <c r="N135" s="210"/>
      <c r="O135" s="211"/>
      <c r="P135" s="211"/>
      <c r="Q135" s="211"/>
      <c r="R135" s="211"/>
      <c r="S135" s="211"/>
      <c r="T135" s="211"/>
      <c r="U135" s="211"/>
      <c r="V135" s="211"/>
      <c r="W135" s="211"/>
      <c r="X135" s="212"/>
    </row>
    <row r="136" spans="2:24" ht="25.5" x14ac:dyDescent="0.2">
      <c r="B136" s="254" t="s">
        <v>174</v>
      </c>
      <c r="C136" s="288" t="s">
        <v>235</v>
      </c>
      <c r="D136" s="289" t="s">
        <v>235</v>
      </c>
      <c r="E136" s="290" t="s">
        <v>235</v>
      </c>
      <c r="F136" s="285" t="s">
        <v>235</v>
      </c>
      <c r="G136" s="285" t="s">
        <v>235</v>
      </c>
      <c r="H136" s="149" t="s">
        <v>171</v>
      </c>
      <c r="I136" s="274" t="s">
        <v>235</v>
      </c>
      <c r="J136" s="274" t="s">
        <v>235</v>
      </c>
      <c r="K136" s="273" t="s">
        <v>235</v>
      </c>
      <c r="L136" s="151">
        <v>0.06</v>
      </c>
      <c r="N136" s="210"/>
      <c r="O136" s="211"/>
      <c r="P136" s="211"/>
      <c r="Q136" s="211"/>
      <c r="R136" s="211"/>
      <c r="S136" s="211"/>
      <c r="T136" s="211"/>
      <c r="U136" s="211"/>
      <c r="V136" s="211"/>
      <c r="W136" s="211"/>
      <c r="X136" s="212"/>
    </row>
    <row r="137" spans="2:24" x14ac:dyDescent="0.2">
      <c r="B137" s="255" t="s">
        <v>70</v>
      </c>
      <c r="C137" s="145">
        <v>1</v>
      </c>
      <c r="D137" s="146">
        <v>1</v>
      </c>
      <c r="E137" s="147">
        <v>1</v>
      </c>
      <c r="F137" s="148">
        <v>0.95</v>
      </c>
      <c r="G137" s="148">
        <v>0.95</v>
      </c>
      <c r="H137" s="149" t="s">
        <v>173</v>
      </c>
      <c r="I137" s="167">
        <f>F137+5%</f>
        <v>1</v>
      </c>
      <c r="J137" s="167">
        <f>F137-5%</f>
        <v>0.89999999999999991</v>
      </c>
      <c r="K137" s="257" t="s">
        <v>78</v>
      </c>
      <c r="L137" s="151">
        <v>0.05</v>
      </c>
      <c r="N137" s="210"/>
      <c r="O137" s="211"/>
      <c r="P137" s="211"/>
      <c r="Q137" s="211"/>
      <c r="R137" s="211"/>
      <c r="S137" s="211"/>
      <c r="T137" s="211"/>
      <c r="U137" s="211"/>
      <c r="V137" s="211"/>
      <c r="W137" s="211"/>
      <c r="X137" s="212"/>
    </row>
    <row r="138" spans="2:24" x14ac:dyDescent="0.2">
      <c r="B138" s="255" t="s">
        <v>175</v>
      </c>
      <c r="C138" s="152">
        <f>SUM(C134:C137)</f>
        <v>1</v>
      </c>
      <c r="D138" s="153">
        <f>SUM(D134:D137)</f>
        <v>1</v>
      </c>
      <c r="E138" s="154">
        <f>SUM(E134:E137)</f>
        <v>1</v>
      </c>
      <c r="F138" s="155">
        <f>SUM(F137)</f>
        <v>0.95</v>
      </c>
      <c r="G138" s="155">
        <f>SUM(G137)</f>
        <v>0.95</v>
      </c>
      <c r="H138" s="274" t="s">
        <v>235</v>
      </c>
      <c r="I138" s="274" t="s">
        <v>235</v>
      </c>
      <c r="J138" s="274" t="s">
        <v>235</v>
      </c>
      <c r="K138" s="273" t="s">
        <v>235</v>
      </c>
      <c r="N138" s="210"/>
      <c r="O138" s="211"/>
      <c r="P138" s="211"/>
      <c r="Q138" s="211"/>
      <c r="R138" s="211"/>
      <c r="S138" s="211"/>
      <c r="T138" s="211"/>
      <c r="U138" s="211"/>
      <c r="V138" s="211"/>
      <c r="W138" s="211"/>
      <c r="X138" s="212"/>
    </row>
    <row r="139" spans="2:24" ht="13.5" thickBot="1" x14ac:dyDescent="0.25">
      <c r="B139" s="264" t="s">
        <v>176</v>
      </c>
      <c r="C139" s="291" t="s">
        <v>235</v>
      </c>
      <c r="D139" s="292" t="s">
        <v>235</v>
      </c>
      <c r="E139" s="293" t="s">
        <v>235</v>
      </c>
      <c r="F139" s="287" t="s">
        <v>235</v>
      </c>
      <c r="G139" s="287" t="s">
        <v>235</v>
      </c>
      <c r="H139" s="269" t="s">
        <v>171</v>
      </c>
      <c r="I139" s="283" t="s">
        <v>235</v>
      </c>
      <c r="J139" s="283" t="s">
        <v>235</v>
      </c>
      <c r="K139" s="284" t="s">
        <v>235</v>
      </c>
      <c r="L139" s="151">
        <v>0.06</v>
      </c>
      <c r="N139" s="213"/>
      <c r="O139" s="214"/>
      <c r="P139" s="214"/>
      <c r="Q139" s="214"/>
      <c r="R139" s="214"/>
      <c r="S139" s="214"/>
      <c r="T139" s="214"/>
      <c r="U139" s="214"/>
      <c r="V139" s="214"/>
      <c r="W139" s="214"/>
      <c r="X139" s="215"/>
    </row>
    <row r="140" spans="2:24" ht="28.5" x14ac:dyDescent="0.2">
      <c r="B140" s="55" t="s">
        <v>228</v>
      </c>
      <c r="C140" s="171">
        <v>1E-3</v>
      </c>
      <c r="D140" s="171">
        <v>1E-3</v>
      </c>
      <c r="E140" s="171">
        <v>1E-3</v>
      </c>
    </row>
    <row r="141" spans="2:24" ht="13.5" thickBot="1" x14ac:dyDescent="0.25"/>
    <row r="142" spans="2:24" ht="13.5" thickBot="1" x14ac:dyDescent="0.25">
      <c r="B142" s="144" t="s">
        <v>220</v>
      </c>
      <c r="C142" s="202" t="s">
        <v>227</v>
      </c>
      <c r="D142" s="203"/>
      <c r="E142" s="204"/>
    </row>
    <row r="143" spans="2:24" ht="26.25" customHeight="1" thickBot="1" x14ac:dyDescent="0.25">
      <c r="B143" s="258" t="s">
        <v>161</v>
      </c>
      <c r="C143" s="259" t="s">
        <v>220</v>
      </c>
      <c r="D143" s="272" t="s">
        <v>235</v>
      </c>
      <c r="E143" s="276" t="s">
        <v>236</v>
      </c>
      <c r="F143" s="259" t="s">
        <v>165</v>
      </c>
      <c r="G143" s="259" t="s">
        <v>233</v>
      </c>
      <c r="H143" s="262" t="s">
        <v>166</v>
      </c>
      <c r="I143" s="294" t="s">
        <v>167</v>
      </c>
      <c r="J143" s="295" t="s">
        <v>237</v>
      </c>
      <c r="K143" s="263" t="s">
        <v>168</v>
      </c>
      <c r="N143" s="205" t="s">
        <v>169</v>
      </c>
      <c r="O143" s="206"/>
      <c r="P143" s="206"/>
      <c r="Q143" s="206"/>
      <c r="R143" s="206"/>
      <c r="S143" s="206"/>
      <c r="T143" s="206"/>
      <c r="U143" s="206"/>
      <c r="V143" s="206"/>
      <c r="W143" s="206"/>
      <c r="X143" s="207"/>
    </row>
    <row r="144" spans="2:24" ht="25.5" customHeight="1" x14ac:dyDescent="0.2">
      <c r="B144" s="254" t="s">
        <v>170</v>
      </c>
      <c r="C144" s="145">
        <v>0.80530000000000002</v>
      </c>
      <c r="D144" s="277" t="s">
        <v>235</v>
      </c>
      <c r="E144" s="278" t="s">
        <v>235</v>
      </c>
      <c r="F144" s="148">
        <v>0.81</v>
      </c>
      <c r="G144" s="148">
        <v>0.95</v>
      </c>
      <c r="H144" s="149" t="s">
        <v>171</v>
      </c>
      <c r="I144" s="150">
        <f>F144+6%</f>
        <v>0.87000000000000011</v>
      </c>
      <c r="J144" s="150">
        <f>F144-6%</f>
        <v>0.75</v>
      </c>
      <c r="K144" s="256" t="s">
        <v>130</v>
      </c>
      <c r="L144" s="151">
        <v>0.06</v>
      </c>
      <c r="N144" s="193" t="s">
        <v>129</v>
      </c>
      <c r="O144" s="194"/>
      <c r="P144" s="194"/>
      <c r="Q144" s="194"/>
      <c r="R144" s="194"/>
      <c r="S144" s="194"/>
      <c r="T144" s="194"/>
      <c r="U144" s="194"/>
      <c r="V144" s="194"/>
      <c r="W144" s="194"/>
      <c r="X144" s="195"/>
    </row>
    <row r="145" spans="2:24" ht="14.25" customHeight="1" x14ac:dyDescent="0.2">
      <c r="B145" s="255" t="s">
        <v>172</v>
      </c>
      <c r="C145" s="145">
        <v>0.20880000000000001</v>
      </c>
      <c r="D145" s="277" t="s">
        <v>235</v>
      </c>
      <c r="E145" s="278" t="s">
        <v>235</v>
      </c>
      <c r="F145" s="148">
        <v>0.2</v>
      </c>
      <c r="G145" s="148">
        <v>0.3</v>
      </c>
      <c r="H145" s="149" t="s">
        <v>173</v>
      </c>
      <c r="I145" s="150">
        <f>F145+5%</f>
        <v>0.25</v>
      </c>
      <c r="J145" s="150">
        <f>F145-5%</f>
        <v>0.15000000000000002</v>
      </c>
      <c r="K145" s="257" t="s">
        <v>73</v>
      </c>
      <c r="L145" s="151">
        <v>0.05</v>
      </c>
      <c r="N145" s="196"/>
      <c r="O145" s="197"/>
      <c r="P145" s="197"/>
      <c r="Q145" s="197"/>
      <c r="R145" s="197"/>
      <c r="S145" s="197"/>
      <c r="T145" s="197"/>
      <c r="U145" s="197"/>
      <c r="V145" s="197"/>
      <c r="W145" s="197"/>
      <c r="X145" s="198"/>
    </row>
    <row r="146" spans="2:24" ht="25.5" x14ac:dyDescent="0.2">
      <c r="B146" s="254" t="s">
        <v>174</v>
      </c>
      <c r="C146" s="145">
        <v>0.14729999999999999</v>
      </c>
      <c r="D146" s="277" t="s">
        <v>235</v>
      </c>
      <c r="E146" s="278" t="s">
        <v>235</v>
      </c>
      <c r="F146" s="148">
        <v>0.15</v>
      </c>
      <c r="G146" s="148">
        <v>0.06</v>
      </c>
      <c r="H146" s="149" t="s">
        <v>171</v>
      </c>
      <c r="I146" s="150">
        <f t="shared" ref="I146" si="37">F146+6%</f>
        <v>0.21</v>
      </c>
      <c r="J146" s="150">
        <f t="shared" ref="J146" si="38">F146-6%</f>
        <v>0.09</v>
      </c>
      <c r="K146" s="257" t="s">
        <v>74</v>
      </c>
      <c r="L146" s="151">
        <v>0.06</v>
      </c>
      <c r="N146" s="196"/>
      <c r="O146" s="197"/>
      <c r="P146" s="197"/>
      <c r="Q146" s="197"/>
      <c r="R146" s="197"/>
      <c r="S146" s="197"/>
      <c r="T146" s="197"/>
      <c r="U146" s="197"/>
      <c r="V146" s="197"/>
      <c r="W146" s="197"/>
      <c r="X146" s="198"/>
    </row>
    <row r="147" spans="2:24" ht="25.5" x14ac:dyDescent="0.2">
      <c r="B147" s="254" t="s">
        <v>67</v>
      </c>
      <c r="C147" s="145">
        <v>0</v>
      </c>
      <c r="D147" s="277" t="s">
        <v>235</v>
      </c>
      <c r="E147" s="278" t="s">
        <v>235</v>
      </c>
      <c r="F147" s="148">
        <v>0.05</v>
      </c>
      <c r="G147" s="148">
        <v>0.05</v>
      </c>
      <c r="H147" s="149" t="s">
        <v>173</v>
      </c>
      <c r="I147" s="150">
        <f t="shared" ref="I147:I148" si="39">F147+5%</f>
        <v>0.1</v>
      </c>
      <c r="J147" s="150">
        <f t="shared" ref="J147:J148" si="40">F147-5%</f>
        <v>0</v>
      </c>
      <c r="K147" s="256" t="s">
        <v>76</v>
      </c>
      <c r="L147" s="151"/>
      <c r="N147" s="196"/>
      <c r="O147" s="197"/>
      <c r="P147" s="197"/>
      <c r="Q147" s="197"/>
      <c r="R147" s="197"/>
      <c r="S147" s="197"/>
      <c r="T147" s="197"/>
      <c r="U147" s="197"/>
      <c r="V147" s="197"/>
      <c r="W147" s="197"/>
      <c r="X147" s="198"/>
    </row>
    <row r="148" spans="2:24" ht="14.25" customHeight="1" x14ac:dyDescent="0.2">
      <c r="B148" s="254" t="s">
        <v>68</v>
      </c>
      <c r="C148" s="145">
        <v>0</v>
      </c>
      <c r="D148" s="277" t="s">
        <v>235</v>
      </c>
      <c r="E148" s="278" t="s">
        <v>235</v>
      </c>
      <c r="F148" s="148">
        <v>0.05</v>
      </c>
      <c r="G148" s="148">
        <v>0.05</v>
      </c>
      <c r="H148" s="149" t="s">
        <v>173</v>
      </c>
      <c r="I148" s="150">
        <f t="shared" si="39"/>
        <v>0.1</v>
      </c>
      <c r="J148" s="150">
        <f t="shared" si="40"/>
        <v>0</v>
      </c>
      <c r="K148" s="257" t="s">
        <v>77</v>
      </c>
      <c r="L148" s="151"/>
      <c r="N148" s="196"/>
      <c r="O148" s="197"/>
      <c r="P148" s="197"/>
      <c r="Q148" s="197"/>
      <c r="R148" s="197"/>
      <c r="S148" s="197"/>
      <c r="T148" s="197"/>
      <c r="U148" s="197"/>
      <c r="V148" s="197"/>
      <c r="W148" s="197"/>
      <c r="X148" s="198"/>
    </row>
    <row r="149" spans="2:24" ht="14.25" customHeight="1" x14ac:dyDescent="0.2">
      <c r="B149" s="255" t="s">
        <v>69</v>
      </c>
      <c r="C149" s="145">
        <v>0</v>
      </c>
      <c r="D149" s="277" t="s">
        <v>235</v>
      </c>
      <c r="E149" s="278" t="s">
        <v>235</v>
      </c>
      <c r="F149" s="148">
        <v>0.05</v>
      </c>
      <c r="G149" s="148">
        <v>0.05</v>
      </c>
      <c r="H149" s="149" t="s">
        <v>173</v>
      </c>
      <c r="I149" s="150">
        <f>F149+5%</f>
        <v>0.1</v>
      </c>
      <c r="J149" s="150">
        <f>F149-5%</f>
        <v>0</v>
      </c>
      <c r="K149" s="257" t="s">
        <v>78</v>
      </c>
      <c r="L149" s="151"/>
      <c r="N149" s="196"/>
      <c r="O149" s="197"/>
      <c r="P149" s="197"/>
      <c r="Q149" s="197"/>
      <c r="R149" s="197"/>
      <c r="S149" s="197"/>
      <c r="T149" s="197"/>
      <c r="U149" s="197"/>
      <c r="V149" s="197"/>
      <c r="W149" s="197"/>
      <c r="X149" s="198"/>
    </row>
    <row r="150" spans="2:24" ht="14.25" customHeight="1" x14ac:dyDescent="0.2">
      <c r="B150" s="255" t="s">
        <v>107</v>
      </c>
      <c r="C150" s="145">
        <v>0</v>
      </c>
      <c r="D150" s="277" t="s">
        <v>235</v>
      </c>
      <c r="E150" s="278" t="s">
        <v>235</v>
      </c>
      <c r="F150" s="148">
        <v>0.05</v>
      </c>
      <c r="G150" s="148">
        <v>0.05</v>
      </c>
      <c r="H150" s="149" t="s">
        <v>173</v>
      </c>
      <c r="I150" s="150">
        <f>F150+5%</f>
        <v>0.1</v>
      </c>
      <c r="J150" s="150">
        <f>F150-5%</f>
        <v>0</v>
      </c>
      <c r="K150" s="257" t="s">
        <v>78</v>
      </c>
      <c r="L150" s="151">
        <v>0.05</v>
      </c>
      <c r="N150" s="196"/>
      <c r="O150" s="197"/>
      <c r="P150" s="197"/>
      <c r="Q150" s="197"/>
      <c r="R150" s="197"/>
      <c r="S150" s="197"/>
      <c r="T150" s="197"/>
      <c r="U150" s="197"/>
      <c r="V150" s="197"/>
      <c r="W150" s="197"/>
      <c r="X150" s="198"/>
    </row>
    <row r="151" spans="2:24" ht="14.25" customHeight="1" x14ac:dyDescent="0.2">
      <c r="B151" s="255" t="s">
        <v>70</v>
      </c>
      <c r="C151" s="145">
        <v>5.3499999999999999E-2</v>
      </c>
      <c r="D151" s="277" t="s">
        <v>235</v>
      </c>
      <c r="E151" s="278" t="s">
        <v>235</v>
      </c>
      <c r="F151" s="148">
        <v>0.05</v>
      </c>
      <c r="G151" s="148">
        <v>0.12</v>
      </c>
      <c r="H151" s="149" t="s">
        <v>173</v>
      </c>
      <c r="I151" s="150">
        <f>F151+5%</f>
        <v>0.1</v>
      </c>
      <c r="J151" s="150">
        <f>F151-5%</f>
        <v>0</v>
      </c>
      <c r="K151" s="257" t="s">
        <v>78</v>
      </c>
      <c r="L151" s="151"/>
      <c r="N151" s="196"/>
      <c r="O151" s="197"/>
      <c r="P151" s="197"/>
      <c r="Q151" s="197"/>
      <c r="R151" s="197"/>
      <c r="S151" s="197"/>
      <c r="T151" s="197"/>
      <c r="U151" s="197"/>
      <c r="V151" s="197"/>
      <c r="W151" s="197"/>
      <c r="X151" s="198"/>
    </row>
    <row r="152" spans="2:24" ht="14.25" customHeight="1" x14ac:dyDescent="0.2">
      <c r="B152" s="255" t="s">
        <v>71</v>
      </c>
      <c r="C152" s="145">
        <v>0</v>
      </c>
      <c r="D152" s="277" t="s">
        <v>235</v>
      </c>
      <c r="E152" s="278" t="s">
        <v>235</v>
      </c>
      <c r="F152" s="148">
        <v>0.05</v>
      </c>
      <c r="G152" s="148">
        <v>0.05</v>
      </c>
      <c r="H152" s="149" t="s">
        <v>173</v>
      </c>
      <c r="I152" s="150">
        <f t="shared" ref="I152" si="41">F152+5%</f>
        <v>0.1</v>
      </c>
      <c r="J152" s="150">
        <f t="shared" ref="J152" si="42">F152-5%</f>
        <v>0</v>
      </c>
      <c r="K152" s="273" t="s">
        <v>235</v>
      </c>
      <c r="N152" s="196"/>
      <c r="O152" s="197"/>
      <c r="P152" s="197"/>
      <c r="Q152" s="197"/>
      <c r="R152" s="197"/>
      <c r="S152" s="197"/>
      <c r="T152" s="197"/>
      <c r="U152" s="197"/>
      <c r="V152" s="197"/>
      <c r="W152" s="197"/>
      <c r="X152" s="198"/>
    </row>
    <row r="153" spans="2:24" ht="14.25" customHeight="1" x14ac:dyDescent="0.2">
      <c r="B153" s="255" t="s">
        <v>175</v>
      </c>
      <c r="C153" s="152">
        <f>SUM(C144:C152)</f>
        <v>1.2149000000000001</v>
      </c>
      <c r="D153" s="279" t="s">
        <v>235</v>
      </c>
      <c r="E153" s="280" t="s">
        <v>235</v>
      </c>
      <c r="F153" s="155">
        <f>SUM(F144:F152)</f>
        <v>1.4600000000000002</v>
      </c>
      <c r="G153" s="155">
        <f>SUM(G144:G152)</f>
        <v>1.6800000000000004</v>
      </c>
      <c r="H153" s="274" t="s">
        <v>235</v>
      </c>
      <c r="I153" s="274" t="s">
        <v>235</v>
      </c>
      <c r="J153" s="274" t="s">
        <v>235</v>
      </c>
      <c r="K153" s="273" t="s">
        <v>235</v>
      </c>
      <c r="L153" s="151">
        <v>0.06</v>
      </c>
      <c r="N153" s="196"/>
      <c r="O153" s="197"/>
      <c r="P153" s="197"/>
      <c r="Q153" s="197"/>
      <c r="R153" s="197"/>
      <c r="S153" s="197"/>
      <c r="T153" s="197"/>
      <c r="U153" s="197"/>
      <c r="V153" s="197"/>
      <c r="W153" s="197"/>
      <c r="X153" s="198"/>
    </row>
    <row r="154" spans="2:24" ht="15" customHeight="1" thickBot="1" x14ac:dyDescent="0.25">
      <c r="B154" s="264" t="s">
        <v>176</v>
      </c>
      <c r="C154" s="265">
        <v>0.29449999999999998</v>
      </c>
      <c r="D154" s="281" t="s">
        <v>235</v>
      </c>
      <c r="E154" s="282" t="s">
        <v>235</v>
      </c>
      <c r="F154" s="268">
        <v>0.3</v>
      </c>
      <c r="G154" s="268">
        <v>0.3</v>
      </c>
      <c r="H154" s="269" t="s">
        <v>171</v>
      </c>
      <c r="I154" s="270">
        <f t="shared" ref="I154" si="43">F154+6%</f>
        <v>0.36</v>
      </c>
      <c r="J154" s="270">
        <f t="shared" ref="J154" si="44">F154-6%</f>
        <v>0.24</v>
      </c>
      <c r="K154" s="271" t="s">
        <v>79</v>
      </c>
      <c r="N154" s="199"/>
      <c r="O154" s="200"/>
      <c r="P154" s="200"/>
      <c r="Q154" s="200"/>
      <c r="R154" s="200"/>
      <c r="S154" s="200"/>
      <c r="T154" s="200"/>
      <c r="U154" s="200"/>
      <c r="V154" s="200"/>
      <c r="W154" s="200"/>
      <c r="X154" s="201"/>
    </row>
    <row r="155" spans="2:24" ht="28.5" x14ac:dyDescent="0.2">
      <c r="B155" s="55" t="s">
        <v>228</v>
      </c>
      <c r="C155" s="171">
        <v>2E-3</v>
      </c>
    </row>
    <row r="156" spans="2:24" ht="13.5" thickBot="1" x14ac:dyDescent="0.25"/>
    <row r="157" spans="2:24" ht="13.5" thickBot="1" x14ac:dyDescent="0.25">
      <c r="B157" s="144" t="s">
        <v>221</v>
      </c>
      <c r="C157" s="202" t="s">
        <v>227</v>
      </c>
      <c r="D157" s="203"/>
      <c r="E157" s="204"/>
    </row>
    <row r="158" spans="2:24" ht="13.5" thickBot="1" x14ac:dyDescent="0.25">
      <c r="B158" s="258" t="s">
        <v>161</v>
      </c>
      <c r="C158" s="259" t="s">
        <v>221</v>
      </c>
      <c r="D158" s="272" t="s">
        <v>235</v>
      </c>
      <c r="E158" s="276" t="s">
        <v>236</v>
      </c>
      <c r="F158" s="259" t="s">
        <v>165</v>
      </c>
      <c r="G158" s="259" t="s">
        <v>234</v>
      </c>
      <c r="H158" s="262" t="s">
        <v>166</v>
      </c>
      <c r="I158" s="260" t="s">
        <v>167</v>
      </c>
      <c r="J158" s="272" t="s">
        <v>237</v>
      </c>
      <c r="K158" s="263" t="s">
        <v>168</v>
      </c>
      <c r="N158" s="205" t="s">
        <v>169</v>
      </c>
      <c r="O158" s="206"/>
      <c r="P158" s="206"/>
      <c r="Q158" s="206"/>
      <c r="R158" s="206"/>
      <c r="S158" s="206"/>
      <c r="T158" s="206"/>
      <c r="U158" s="206"/>
      <c r="V158" s="206"/>
      <c r="W158" s="206"/>
      <c r="X158" s="207"/>
    </row>
    <row r="159" spans="2:24" ht="25.5" x14ac:dyDescent="0.2">
      <c r="B159" s="254" t="s">
        <v>170</v>
      </c>
      <c r="C159" s="145">
        <v>0.8296</v>
      </c>
      <c r="D159" s="277" t="s">
        <v>235</v>
      </c>
      <c r="E159" s="278" t="s">
        <v>235</v>
      </c>
      <c r="F159" s="148">
        <v>0.8</v>
      </c>
      <c r="G159" s="148">
        <v>0.94</v>
      </c>
      <c r="H159" s="149" t="s">
        <v>171</v>
      </c>
      <c r="I159" s="150">
        <v>1</v>
      </c>
      <c r="J159" s="150">
        <v>0.88</v>
      </c>
      <c r="K159" s="256" t="s">
        <v>202</v>
      </c>
      <c r="L159" s="151">
        <v>0.06</v>
      </c>
      <c r="N159" s="193" t="s">
        <v>53</v>
      </c>
      <c r="O159" s="194"/>
      <c r="P159" s="194"/>
      <c r="Q159" s="194"/>
      <c r="R159" s="194"/>
      <c r="S159" s="194"/>
      <c r="T159" s="194"/>
      <c r="U159" s="194"/>
      <c r="V159" s="194"/>
      <c r="W159" s="194"/>
      <c r="X159" s="195"/>
    </row>
    <row r="160" spans="2:24" x14ac:dyDescent="0.2">
      <c r="B160" s="255" t="s">
        <v>172</v>
      </c>
      <c r="C160" s="145">
        <v>0.25159999999999999</v>
      </c>
      <c r="D160" s="277" t="s">
        <v>235</v>
      </c>
      <c r="E160" s="278" t="s">
        <v>235</v>
      </c>
      <c r="F160" s="148">
        <v>0.25</v>
      </c>
      <c r="G160" s="148">
        <v>0.25</v>
      </c>
      <c r="H160" s="149" t="s">
        <v>173</v>
      </c>
      <c r="I160" s="150">
        <f>F160+5%</f>
        <v>0.3</v>
      </c>
      <c r="J160" s="150">
        <f>F160-5%</f>
        <v>0.2</v>
      </c>
      <c r="K160" s="257" t="s">
        <v>73</v>
      </c>
      <c r="L160" s="151">
        <v>0.05</v>
      </c>
      <c r="N160" s="196"/>
      <c r="O160" s="197"/>
      <c r="P160" s="197"/>
      <c r="Q160" s="197"/>
      <c r="R160" s="197"/>
      <c r="S160" s="197"/>
      <c r="T160" s="197"/>
      <c r="U160" s="197"/>
      <c r="V160" s="197"/>
      <c r="W160" s="197"/>
      <c r="X160" s="198"/>
    </row>
    <row r="161" spans="2:24" ht="25.5" x14ac:dyDescent="0.2">
      <c r="B161" s="254" t="s">
        <v>174</v>
      </c>
      <c r="C161" s="145">
        <v>0.1404</v>
      </c>
      <c r="D161" s="277" t="s">
        <v>235</v>
      </c>
      <c r="E161" s="278" t="s">
        <v>235</v>
      </c>
      <c r="F161" s="148">
        <v>0.14000000000000001</v>
      </c>
      <c r="G161" s="148">
        <v>0.14000000000000001</v>
      </c>
      <c r="H161" s="149" t="s">
        <v>171</v>
      </c>
      <c r="I161" s="150">
        <f t="shared" ref="I161" si="45">F161+6%</f>
        <v>0.2</v>
      </c>
      <c r="J161" s="150">
        <f t="shared" ref="J161" si="46">F161-6%</f>
        <v>8.0000000000000016E-2</v>
      </c>
      <c r="K161" s="257" t="s">
        <v>74</v>
      </c>
      <c r="L161" s="151">
        <v>0.06</v>
      </c>
      <c r="N161" s="196"/>
      <c r="O161" s="197"/>
      <c r="P161" s="197"/>
      <c r="Q161" s="197"/>
      <c r="R161" s="197"/>
      <c r="S161" s="197"/>
      <c r="T161" s="197"/>
      <c r="U161" s="197"/>
      <c r="V161" s="197"/>
      <c r="W161" s="197"/>
      <c r="X161" s="198"/>
    </row>
    <row r="162" spans="2:24" x14ac:dyDescent="0.2">
      <c r="B162" s="255" t="s">
        <v>70</v>
      </c>
      <c r="C162" s="145">
        <v>0.1497</v>
      </c>
      <c r="D162" s="277" t="s">
        <v>235</v>
      </c>
      <c r="E162" s="278" t="s">
        <v>235</v>
      </c>
      <c r="F162" s="148">
        <v>0.15</v>
      </c>
      <c r="G162" s="148">
        <v>0.15</v>
      </c>
      <c r="H162" s="149" t="s">
        <v>173</v>
      </c>
      <c r="I162" s="167">
        <f>F162+5%</f>
        <v>0.2</v>
      </c>
      <c r="J162" s="167">
        <f>F162-5%</f>
        <v>9.9999999999999992E-2</v>
      </c>
      <c r="K162" s="257" t="s">
        <v>78</v>
      </c>
      <c r="L162" s="151">
        <v>0.05</v>
      </c>
      <c r="N162" s="196"/>
      <c r="O162" s="197"/>
      <c r="P162" s="197"/>
      <c r="Q162" s="197"/>
      <c r="R162" s="197"/>
      <c r="S162" s="197"/>
      <c r="T162" s="197"/>
      <c r="U162" s="197"/>
      <c r="V162" s="197"/>
      <c r="W162" s="197"/>
      <c r="X162" s="198"/>
    </row>
    <row r="163" spans="2:24" x14ac:dyDescent="0.2">
      <c r="B163" s="255" t="s">
        <v>175</v>
      </c>
      <c r="C163" s="152">
        <f>SUM(C159:C162)</f>
        <v>1.3713</v>
      </c>
      <c r="D163" s="279" t="s">
        <v>235</v>
      </c>
      <c r="E163" s="280" t="s">
        <v>235</v>
      </c>
      <c r="F163" s="155">
        <f>SUM(F159:F162)</f>
        <v>1.3399999999999999</v>
      </c>
      <c r="G163" s="155">
        <f>SUM(G159:G162)</f>
        <v>1.48</v>
      </c>
      <c r="H163" s="274" t="s">
        <v>235</v>
      </c>
      <c r="I163" s="274" t="s">
        <v>235</v>
      </c>
      <c r="J163" s="274" t="s">
        <v>235</v>
      </c>
      <c r="K163" s="273" t="s">
        <v>235</v>
      </c>
      <c r="N163" s="196"/>
      <c r="O163" s="197"/>
      <c r="P163" s="197"/>
      <c r="Q163" s="197"/>
      <c r="R163" s="197"/>
      <c r="S163" s="197"/>
      <c r="T163" s="197"/>
      <c r="U163" s="197"/>
      <c r="V163" s="197"/>
      <c r="W163" s="197"/>
      <c r="X163" s="198"/>
    </row>
    <row r="164" spans="2:24" ht="13.5" thickBot="1" x14ac:dyDescent="0.25">
      <c r="B164" s="264" t="s">
        <v>176</v>
      </c>
      <c r="C164" s="265">
        <v>0.2354</v>
      </c>
      <c r="D164" s="281" t="s">
        <v>235</v>
      </c>
      <c r="E164" s="282" t="s">
        <v>235</v>
      </c>
      <c r="F164" s="268">
        <v>0.24</v>
      </c>
      <c r="G164" s="268">
        <v>0.24</v>
      </c>
      <c r="H164" s="269" t="s">
        <v>171</v>
      </c>
      <c r="I164" s="270">
        <f t="shared" ref="I164" si="47">F164+6%</f>
        <v>0.3</v>
      </c>
      <c r="J164" s="270">
        <f t="shared" ref="J164" si="48">F164-6%</f>
        <v>0.18</v>
      </c>
      <c r="K164" s="271" t="s">
        <v>79</v>
      </c>
      <c r="L164" s="151">
        <v>0.06</v>
      </c>
      <c r="N164" s="199"/>
      <c r="O164" s="200"/>
      <c r="P164" s="200"/>
      <c r="Q164" s="200"/>
      <c r="R164" s="200"/>
      <c r="S164" s="200"/>
      <c r="T164" s="200"/>
      <c r="U164" s="200"/>
      <c r="V164" s="200"/>
      <c r="W164" s="200"/>
      <c r="X164" s="201"/>
    </row>
    <row r="165" spans="2:24" ht="28.5" x14ac:dyDescent="0.2">
      <c r="B165" s="55" t="s">
        <v>228</v>
      </c>
      <c r="C165" s="171">
        <v>1.5E-3</v>
      </c>
    </row>
    <row r="166" spans="2:24" ht="13.5" thickBot="1" x14ac:dyDescent="0.25"/>
    <row r="167" spans="2:24" ht="13.5" thickBot="1" x14ac:dyDescent="0.25">
      <c r="B167" s="144" t="s">
        <v>222</v>
      </c>
      <c r="C167" s="202" t="s">
        <v>227</v>
      </c>
      <c r="D167" s="203"/>
      <c r="E167" s="204"/>
    </row>
    <row r="168" spans="2:24" ht="13.5" thickBot="1" x14ac:dyDescent="0.25">
      <c r="B168" s="258" t="s">
        <v>161</v>
      </c>
      <c r="C168" s="259" t="s">
        <v>222</v>
      </c>
      <c r="D168" s="272" t="s">
        <v>235</v>
      </c>
      <c r="E168" s="276" t="s">
        <v>236</v>
      </c>
      <c r="F168" s="259" t="s">
        <v>165</v>
      </c>
      <c r="G168" s="259" t="s">
        <v>233</v>
      </c>
      <c r="H168" s="262" t="s">
        <v>166</v>
      </c>
      <c r="I168" s="260" t="s">
        <v>167</v>
      </c>
      <c r="J168" s="272" t="s">
        <v>237</v>
      </c>
      <c r="K168" s="263" t="s">
        <v>168</v>
      </c>
      <c r="N168" s="205" t="s">
        <v>169</v>
      </c>
      <c r="O168" s="206"/>
      <c r="P168" s="206"/>
      <c r="Q168" s="206"/>
      <c r="R168" s="206"/>
      <c r="S168" s="206"/>
      <c r="T168" s="206"/>
      <c r="U168" s="206"/>
      <c r="V168" s="206"/>
      <c r="W168" s="206"/>
      <c r="X168" s="207"/>
    </row>
    <row r="169" spans="2:24" ht="25.5" x14ac:dyDescent="0.2">
      <c r="B169" s="254" t="s">
        <v>170</v>
      </c>
      <c r="C169" s="145">
        <v>0.17080000000000001</v>
      </c>
      <c r="D169" s="277" t="s">
        <v>235</v>
      </c>
      <c r="E169" s="278" t="s">
        <v>235</v>
      </c>
      <c r="F169" s="148">
        <v>0.17</v>
      </c>
      <c r="G169" s="173">
        <v>0.2</v>
      </c>
      <c r="H169" s="149" t="s">
        <v>171</v>
      </c>
      <c r="I169" s="150">
        <f>G169+6%</f>
        <v>0.26</v>
      </c>
      <c r="J169" s="150">
        <f>G169-6%</f>
        <v>0.14000000000000001</v>
      </c>
      <c r="K169" s="256" t="s">
        <v>223</v>
      </c>
      <c r="L169" s="151">
        <v>0.06</v>
      </c>
      <c r="N169" s="193" t="s">
        <v>54</v>
      </c>
      <c r="O169" s="194"/>
      <c r="P169" s="194"/>
      <c r="Q169" s="194"/>
      <c r="R169" s="194"/>
      <c r="S169" s="194"/>
      <c r="T169" s="194"/>
      <c r="U169" s="194"/>
      <c r="V169" s="194"/>
      <c r="W169" s="194"/>
      <c r="X169" s="195"/>
    </row>
    <row r="170" spans="2:24" x14ac:dyDescent="0.2">
      <c r="B170" s="255" t="s">
        <v>172</v>
      </c>
      <c r="C170" s="145">
        <v>0.25990000000000002</v>
      </c>
      <c r="D170" s="277" t="s">
        <v>235</v>
      </c>
      <c r="E170" s="278" t="s">
        <v>235</v>
      </c>
      <c r="F170" s="148">
        <v>0.26</v>
      </c>
      <c r="G170" s="173">
        <v>0.25</v>
      </c>
      <c r="H170" s="149" t="s">
        <v>173</v>
      </c>
      <c r="I170" s="150">
        <f>G170+5%</f>
        <v>0.3</v>
      </c>
      <c r="J170" s="150">
        <f>G170-5%</f>
        <v>0.2</v>
      </c>
      <c r="K170" s="257" t="s">
        <v>224</v>
      </c>
      <c r="L170" s="151">
        <v>0.05</v>
      </c>
      <c r="N170" s="196"/>
      <c r="O170" s="197"/>
      <c r="P170" s="197"/>
      <c r="Q170" s="197"/>
      <c r="R170" s="197"/>
      <c r="S170" s="197"/>
      <c r="T170" s="197"/>
      <c r="U170" s="197"/>
      <c r="V170" s="197"/>
      <c r="W170" s="197"/>
      <c r="X170" s="198"/>
    </row>
    <row r="171" spans="2:24" ht="25.5" x14ac:dyDescent="0.2">
      <c r="B171" s="254" t="s">
        <v>174</v>
      </c>
      <c r="C171" s="145">
        <v>0.33689999999999998</v>
      </c>
      <c r="D171" s="277" t="s">
        <v>235</v>
      </c>
      <c r="E171" s="278" t="s">
        <v>235</v>
      </c>
      <c r="F171" s="148">
        <v>0.34</v>
      </c>
      <c r="G171" s="148">
        <v>0.34</v>
      </c>
      <c r="H171" s="149" t="s">
        <v>171</v>
      </c>
      <c r="I171" s="150">
        <f t="shared" ref="I171" si="49">F171+6%</f>
        <v>0.4</v>
      </c>
      <c r="J171" s="150">
        <f t="shared" ref="J171" si="50">F171-6%</f>
        <v>0.28000000000000003</v>
      </c>
      <c r="K171" s="257" t="s">
        <v>224</v>
      </c>
      <c r="L171" s="151">
        <v>0.06</v>
      </c>
      <c r="N171" s="196"/>
      <c r="O171" s="197"/>
      <c r="P171" s="197"/>
      <c r="Q171" s="197"/>
      <c r="R171" s="197"/>
      <c r="S171" s="197"/>
      <c r="T171" s="197"/>
      <c r="U171" s="197"/>
      <c r="V171" s="197"/>
      <c r="W171" s="197"/>
      <c r="X171" s="198"/>
    </row>
    <row r="172" spans="2:24" x14ac:dyDescent="0.2">
      <c r="B172" s="255" t="s">
        <v>70</v>
      </c>
      <c r="C172" s="145">
        <v>0.23269999999999999</v>
      </c>
      <c r="D172" s="277" t="s">
        <v>235</v>
      </c>
      <c r="E172" s="278" t="s">
        <v>235</v>
      </c>
      <c r="F172" s="148">
        <v>0.15</v>
      </c>
      <c r="G172" s="173">
        <v>0.21</v>
      </c>
      <c r="H172" s="149" t="s">
        <v>173</v>
      </c>
      <c r="I172" s="167">
        <f>G172+5%</f>
        <v>0.26</v>
      </c>
      <c r="J172" s="167">
        <f>G172-5%</f>
        <v>0.15999999999999998</v>
      </c>
      <c r="K172" s="257" t="s">
        <v>78</v>
      </c>
      <c r="L172" s="151">
        <v>0.05</v>
      </c>
      <c r="N172" s="196"/>
      <c r="O172" s="197"/>
      <c r="P172" s="197"/>
      <c r="Q172" s="197"/>
      <c r="R172" s="197"/>
      <c r="S172" s="197"/>
      <c r="T172" s="197"/>
      <c r="U172" s="197"/>
      <c r="V172" s="197"/>
      <c r="W172" s="197"/>
      <c r="X172" s="198"/>
    </row>
    <row r="173" spans="2:24" x14ac:dyDescent="0.2">
      <c r="B173" s="255" t="s">
        <v>175</v>
      </c>
      <c r="C173" s="152">
        <f>SUM(C169:C172)</f>
        <v>1.0003</v>
      </c>
      <c r="D173" s="279" t="s">
        <v>235</v>
      </c>
      <c r="E173" s="280" t="s">
        <v>235</v>
      </c>
      <c r="F173" s="155">
        <f>SUM(F169:F172)</f>
        <v>0.92</v>
      </c>
      <c r="G173" s="155">
        <f>SUM(G169:G172)</f>
        <v>1</v>
      </c>
      <c r="H173" s="274" t="s">
        <v>235</v>
      </c>
      <c r="I173" s="274" t="s">
        <v>235</v>
      </c>
      <c r="J173" s="274" t="s">
        <v>235</v>
      </c>
      <c r="K173" s="273" t="s">
        <v>235</v>
      </c>
      <c r="N173" s="196"/>
      <c r="O173" s="197"/>
      <c r="P173" s="197"/>
      <c r="Q173" s="197"/>
      <c r="R173" s="197"/>
      <c r="S173" s="197"/>
      <c r="T173" s="197"/>
      <c r="U173" s="197"/>
      <c r="V173" s="197"/>
      <c r="W173" s="197"/>
      <c r="X173" s="198"/>
    </row>
    <row r="174" spans="2:24" ht="13.5" thickBot="1" x14ac:dyDescent="0.25">
      <c r="B174" s="264" t="s">
        <v>176</v>
      </c>
      <c r="C174" s="265">
        <v>0.81200000000000006</v>
      </c>
      <c r="D174" s="281" t="s">
        <v>235</v>
      </c>
      <c r="E174" s="282" t="s">
        <v>235</v>
      </c>
      <c r="F174" s="268">
        <v>0.81</v>
      </c>
      <c r="G174" s="268">
        <v>0.81</v>
      </c>
      <c r="H174" s="269" t="s">
        <v>171</v>
      </c>
      <c r="I174" s="270">
        <f t="shared" ref="I174" si="51">F174+6%</f>
        <v>0.87000000000000011</v>
      </c>
      <c r="J174" s="270">
        <f t="shared" ref="J174" si="52">F174-6%</f>
        <v>0.75</v>
      </c>
      <c r="K174" s="271" t="s">
        <v>79</v>
      </c>
      <c r="L174" s="151">
        <v>0.06</v>
      </c>
      <c r="N174" s="199"/>
      <c r="O174" s="200"/>
      <c r="P174" s="200"/>
      <c r="Q174" s="200"/>
      <c r="R174" s="200"/>
      <c r="S174" s="200"/>
      <c r="T174" s="200"/>
      <c r="U174" s="200"/>
      <c r="V174" s="200"/>
      <c r="W174" s="200"/>
      <c r="X174" s="201"/>
    </row>
    <row r="175" spans="2:24" ht="28.5" x14ac:dyDescent="0.2">
      <c r="B175" s="55" t="s">
        <v>228</v>
      </c>
      <c r="C175" s="170">
        <v>2.5000000000000001E-3</v>
      </c>
    </row>
    <row r="10000" spans="52:52" x14ac:dyDescent="0.2">
      <c r="AZ10000" s="83">
        <v>15</v>
      </c>
    </row>
  </sheetData>
  <mergeCells count="47">
    <mergeCell ref="C46:E46"/>
    <mergeCell ref="C4:E4"/>
    <mergeCell ref="N5:X5"/>
    <mergeCell ref="N6:X16"/>
    <mergeCell ref="C20:E20"/>
    <mergeCell ref="N21:X21"/>
    <mergeCell ref="N22:X32"/>
    <mergeCell ref="C36:E36"/>
    <mergeCell ref="N37:X37"/>
    <mergeCell ref="N38:X43"/>
    <mergeCell ref="C82:E82"/>
    <mergeCell ref="N47:X47"/>
    <mergeCell ref="N48:X58"/>
    <mergeCell ref="C62:E62"/>
    <mergeCell ref="N63:X63"/>
    <mergeCell ref="N64:X69"/>
    <mergeCell ref="C72:E72"/>
    <mergeCell ref="N73:X73"/>
    <mergeCell ref="N74:X79"/>
    <mergeCell ref="N83:X83"/>
    <mergeCell ref="N84:X89"/>
    <mergeCell ref="C92:E92"/>
    <mergeCell ref="N93:X93"/>
    <mergeCell ref="N169:X174"/>
    <mergeCell ref="B2:J2"/>
    <mergeCell ref="N143:X143"/>
    <mergeCell ref="N144:X154"/>
    <mergeCell ref="C157:E157"/>
    <mergeCell ref="N158:X158"/>
    <mergeCell ref="N124:X129"/>
    <mergeCell ref="C132:E132"/>
    <mergeCell ref="N133:X133"/>
    <mergeCell ref="N134:X139"/>
    <mergeCell ref="C142:E142"/>
    <mergeCell ref="N113:X113"/>
    <mergeCell ref="B1:J1"/>
    <mergeCell ref="N159:X164"/>
    <mergeCell ref="C167:E167"/>
    <mergeCell ref="N168:X168"/>
    <mergeCell ref="N114:X119"/>
    <mergeCell ref="C122:E122"/>
    <mergeCell ref="N123:X123"/>
    <mergeCell ref="N94:X99"/>
    <mergeCell ref="C102:E102"/>
    <mergeCell ref="N103:X103"/>
    <mergeCell ref="N104:X109"/>
    <mergeCell ref="C112:E112"/>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H16" sqref="H16:XFD1048576"/>
    </sheetView>
  </sheetViews>
  <sheetFormatPr defaultColWidth="0" defaultRowHeight="14.25" zeroHeight="1" x14ac:dyDescent="0.2"/>
  <cols>
    <col min="1" max="1" width="38.875" style="109" customWidth="1"/>
    <col min="2" max="2" width="25.625" customWidth="1"/>
    <col min="3" max="3" width="22.625" customWidth="1"/>
    <col min="4" max="4" width="18.875" customWidth="1"/>
    <col min="5" max="5" width="23.375" customWidth="1"/>
    <col min="6" max="6" width="18.875" style="109" customWidth="1"/>
    <col min="7" max="7" width="32.75" customWidth="1"/>
    <col min="8" max="10" width="9" hidden="1"/>
    <col min="11" max="11" width="24.25" hidden="1"/>
    <col min="53" max="16384" width="9" hidden="1"/>
  </cols>
  <sheetData>
    <row r="1" spans="1:32" hidden="1" x14ac:dyDescent="0.2">
      <c r="A1" s="106"/>
      <c r="B1" s="1"/>
      <c r="C1" s="1"/>
      <c r="D1" s="1"/>
      <c r="E1" s="1"/>
      <c r="F1" s="140"/>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6"/>
      <c r="B2" s="1"/>
      <c r="C2" s="1"/>
      <c r="D2" s="1"/>
      <c r="E2" s="1"/>
      <c r="F2" s="140"/>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92"/>
      <c r="B3" s="192"/>
      <c r="C3" s="192"/>
      <c r="D3" s="192"/>
      <c r="E3" s="41"/>
      <c r="F3" s="103"/>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92"/>
      <c r="B4" s="192"/>
      <c r="C4" s="192"/>
      <c r="D4" s="192"/>
      <c r="E4" s="1"/>
      <c r="F4" s="140"/>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92"/>
      <c r="B5" s="192"/>
      <c r="C5" s="192"/>
      <c r="D5" s="192"/>
      <c r="E5" s="1"/>
      <c r="F5" s="140"/>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92"/>
      <c r="B6" s="192"/>
      <c r="C6" s="192"/>
      <c r="D6" s="192"/>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7"/>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7"/>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8" t="s">
        <v>42</v>
      </c>
      <c r="B9" s="20"/>
      <c r="C9" s="21" t="s">
        <v>19</v>
      </c>
      <c r="D9" s="21" t="s">
        <v>152</v>
      </c>
      <c r="E9" s="75" t="s">
        <v>151</v>
      </c>
      <c r="F9" s="100" t="s">
        <v>148</v>
      </c>
      <c r="G9" s="101"/>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8">
        <v>9113</v>
      </c>
      <c r="B10" s="20"/>
      <c r="C10" s="22" t="s">
        <v>49</v>
      </c>
      <c r="D10" s="73" t="s">
        <v>53</v>
      </c>
      <c r="E10" s="73" t="s">
        <v>95</v>
      </c>
      <c r="F10" s="102"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8">
        <v>9303</v>
      </c>
      <c r="B11" s="20"/>
      <c r="C11" s="22" t="s">
        <v>50</v>
      </c>
      <c r="D11" s="21" t="s">
        <v>54</v>
      </c>
      <c r="E11" s="73" t="s">
        <v>87</v>
      </c>
      <c r="F11" s="75"/>
      <c r="G11" s="75"/>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9"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8" t="s">
        <v>42</v>
      </c>
      <c r="B13" s="20"/>
      <c r="C13" s="21" t="s">
        <v>19</v>
      </c>
      <c r="D13" s="21" t="s">
        <v>138</v>
      </c>
      <c r="E13" s="75" t="s">
        <v>139</v>
      </c>
      <c r="F13" s="94" t="s">
        <v>145</v>
      </c>
      <c r="G13" s="94"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8">
        <v>9420</v>
      </c>
      <c r="B14" s="20"/>
      <c r="C14" s="22" t="s">
        <v>51</v>
      </c>
      <c r="D14" s="21" t="s">
        <v>135</v>
      </c>
      <c r="E14" s="21" t="s">
        <v>129</v>
      </c>
      <c r="F14" s="93" t="s">
        <v>137</v>
      </c>
      <c r="G14" s="93"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10"/>
      <c r="B15" s="95"/>
      <c r="C15" s="96"/>
      <c r="D15" s="97"/>
      <c r="E15" s="97"/>
      <c r="F15" s="98"/>
      <c r="G15" s="98"/>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92" t="s">
        <v>158</v>
      </c>
      <c r="B16" s="192"/>
      <c r="C16" s="192"/>
      <c r="D16" s="192"/>
      <c r="E16" s="192"/>
      <c r="F16" s="192"/>
      <c r="G16" s="41"/>
      <c r="H16" s="41"/>
      <c r="I16" s="41"/>
      <c r="K16" s="19"/>
    </row>
    <row r="17" spans="1:6" x14ac:dyDescent="0.2"/>
    <row r="18" spans="1:6" ht="20.45" customHeight="1" x14ac:dyDescent="0.2">
      <c r="A18" s="111" t="s">
        <v>131</v>
      </c>
      <c r="B18" s="82"/>
      <c r="C18" s="83"/>
      <c r="D18" s="83"/>
      <c r="E18" s="83"/>
      <c r="F18" s="141"/>
    </row>
    <row r="19" spans="1:6" ht="20.45" hidden="1" customHeight="1" x14ac:dyDescent="0.2">
      <c r="A19" s="111"/>
      <c r="B19" s="82"/>
      <c r="C19" s="83"/>
      <c r="D19" s="83"/>
      <c r="E19" s="83"/>
      <c r="F19" s="141"/>
    </row>
    <row r="20" spans="1:6" ht="20.45" hidden="1" customHeight="1" thickBot="1" x14ac:dyDescent="0.25">
      <c r="A20" s="111" t="s">
        <v>134</v>
      </c>
      <c r="B20" s="82"/>
      <c r="C20" s="83"/>
      <c r="D20" s="83"/>
      <c r="E20" s="83"/>
      <c r="F20" s="141"/>
    </row>
    <row r="21" spans="1:6" ht="22.15" hidden="1" customHeight="1" thickBot="1" x14ac:dyDescent="0.25">
      <c r="A21" s="108" t="s">
        <v>52</v>
      </c>
      <c r="B21" s="75" t="s">
        <v>144</v>
      </c>
      <c r="C21" s="74" t="s">
        <v>112</v>
      </c>
      <c r="E21" s="83"/>
      <c r="F21" s="141"/>
    </row>
    <row r="22" spans="1:6" ht="148.9" hidden="1" customHeight="1" thickBot="1" x14ac:dyDescent="0.25">
      <c r="A22" s="108" t="s">
        <v>140</v>
      </c>
      <c r="B22" s="73" t="s">
        <v>141</v>
      </c>
      <c r="C22" s="76">
        <v>1.5E-3</v>
      </c>
      <c r="E22" s="83"/>
      <c r="F22" s="141"/>
    </row>
    <row r="23" spans="1:6" ht="22.15" hidden="1" customHeight="1" thickBot="1" x14ac:dyDescent="0.25">
      <c r="A23" s="108"/>
      <c r="B23" s="75"/>
      <c r="C23" s="74"/>
      <c r="E23" s="83"/>
      <c r="F23" s="141"/>
    </row>
    <row r="24" spans="1:6" ht="20.45" hidden="1" customHeight="1" thickBot="1" x14ac:dyDescent="0.25">
      <c r="A24" s="111" t="s">
        <v>136</v>
      </c>
      <c r="B24" s="82"/>
      <c r="C24" s="83"/>
      <c r="D24" s="83"/>
      <c r="E24" s="83"/>
      <c r="F24" s="141"/>
    </row>
    <row r="25" spans="1:6" ht="20.45" customHeight="1" x14ac:dyDescent="0.2">
      <c r="A25" s="111"/>
      <c r="B25" s="82"/>
      <c r="C25" s="83"/>
      <c r="D25" s="83"/>
      <c r="E25" s="83"/>
      <c r="F25" s="141"/>
    </row>
    <row r="26" spans="1:6" ht="53.45" customHeight="1" thickBot="1" x14ac:dyDescent="0.25">
      <c r="A26" s="307" t="s">
        <v>2</v>
      </c>
      <c r="B26" s="308" t="s">
        <v>226</v>
      </c>
      <c r="C26" s="308" t="s">
        <v>233</v>
      </c>
      <c r="D26" s="309" t="s">
        <v>3</v>
      </c>
      <c r="E26" s="310" t="s">
        <v>125</v>
      </c>
      <c r="F26" s="311" t="s">
        <v>4</v>
      </c>
    </row>
    <row r="27" spans="1:6" ht="39.6" customHeight="1" x14ac:dyDescent="0.2">
      <c r="A27" s="296" t="s">
        <v>5</v>
      </c>
      <c r="B27" s="181">
        <v>0.3347</v>
      </c>
      <c r="C27" s="181">
        <v>0.35</v>
      </c>
      <c r="D27" s="84" t="s">
        <v>6</v>
      </c>
      <c r="E27" s="85" t="s">
        <v>133</v>
      </c>
      <c r="F27" s="303" t="s">
        <v>73</v>
      </c>
    </row>
    <row r="28" spans="1:6" ht="26.45" customHeight="1" x14ac:dyDescent="0.2">
      <c r="A28" s="297" t="s">
        <v>7</v>
      </c>
      <c r="B28" s="181">
        <v>0.31269999999999998</v>
      </c>
      <c r="C28" s="181">
        <v>0.35</v>
      </c>
      <c r="D28" s="86" t="s">
        <v>8</v>
      </c>
      <c r="E28" s="87" t="s">
        <v>231</v>
      </c>
      <c r="F28" s="304" t="s">
        <v>74</v>
      </c>
    </row>
    <row r="29" spans="1:6" ht="38.25" x14ac:dyDescent="0.2">
      <c r="A29" s="298" t="s">
        <v>9</v>
      </c>
      <c r="B29" s="181">
        <v>0.24690000000000001</v>
      </c>
      <c r="C29" s="181">
        <v>0.24</v>
      </c>
      <c r="D29" s="180" t="s">
        <v>8</v>
      </c>
      <c r="E29" s="179" t="s">
        <v>83</v>
      </c>
      <c r="F29" s="305" t="s">
        <v>130</v>
      </c>
    </row>
    <row r="30" spans="1:6" ht="15.6" customHeight="1" x14ac:dyDescent="0.2">
      <c r="A30" s="312" t="s">
        <v>235</v>
      </c>
      <c r="B30" s="313" t="s">
        <v>235</v>
      </c>
      <c r="C30" s="313" t="s">
        <v>235</v>
      </c>
      <c r="D30" s="314" t="s">
        <v>235</v>
      </c>
      <c r="E30" s="315" t="s">
        <v>235</v>
      </c>
      <c r="F30" s="316" t="s">
        <v>235</v>
      </c>
    </row>
    <row r="31" spans="1:6" ht="21.6" customHeight="1" x14ac:dyDescent="0.2">
      <c r="A31" s="299" t="s">
        <v>60</v>
      </c>
      <c r="B31" s="317" t="s">
        <v>235</v>
      </c>
      <c r="C31" s="317" t="s">
        <v>235</v>
      </c>
      <c r="D31" s="318" t="s">
        <v>235</v>
      </c>
      <c r="E31" s="319" t="s">
        <v>235</v>
      </c>
      <c r="F31" s="320" t="s">
        <v>235</v>
      </c>
    </row>
    <row r="32" spans="1:6" ht="31.5" customHeight="1" x14ac:dyDescent="0.2">
      <c r="A32" s="298" t="s">
        <v>67</v>
      </c>
      <c r="B32" s="181">
        <v>0</v>
      </c>
      <c r="C32" s="181">
        <v>0.05</v>
      </c>
      <c r="D32" s="180" t="s">
        <v>6</v>
      </c>
      <c r="E32" s="179" t="s">
        <v>72</v>
      </c>
      <c r="F32" s="305" t="s">
        <v>76</v>
      </c>
    </row>
    <row r="33" spans="1:6" x14ac:dyDescent="0.2">
      <c r="A33" s="297" t="s">
        <v>68</v>
      </c>
      <c r="B33" s="136">
        <v>0</v>
      </c>
      <c r="C33" s="136">
        <v>0.05</v>
      </c>
      <c r="D33" s="86" t="s">
        <v>6</v>
      </c>
      <c r="E33" s="87" t="s">
        <v>72</v>
      </c>
      <c r="F33" s="304" t="s">
        <v>77</v>
      </c>
    </row>
    <row r="34" spans="1:6" ht="26.45" customHeight="1" x14ac:dyDescent="0.2">
      <c r="A34" s="297" t="s">
        <v>69</v>
      </c>
      <c r="B34" s="136">
        <v>0</v>
      </c>
      <c r="C34" s="136">
        <v>0.05</v>
      </c>
      <c r="D34" s="86" t="s">
        <v>6</v>
      </c>
      <c r="E34" s="87" t="s">
        <v>72</v>
      </c>
      <c r="F34" s="304" t="s">
        <v>78</v>
      </c>
    </row>
    <row r="35" spans="1:6" ht="26.45" customHeight="1" x14ac:dyDescent="0.2">
      <c r="A35" s="297" t="s">
        <v>70</v>
      </c>
      <c r="B35" s="136">
        <v>0.15440000000000001</v>
      </c>
      <c r="C35" s="136">
        <v>0.15</v>
      </c>
      <c r="D35" s="86" t="s">
        <v>6</v>
      </c>
      <c r="E35" s="87" t="s">
        <v>126</v>
      </c>
      <c r="F35" s="304" t="s">
        <v>78</v>
      </c>
    </row>
    <row r="36" spans="1:6" ht="15" thickBot="1" x14ac:dyDescent="0.25">
      <c r="A36" s="300" t="s">
        <v>71</v>
      </c>
      <c r="B36" s="137">
        <v>0</v>
      </c>
      <c r="C36" s="137">
        <v>0.05</v>
      </c>
      <c r="D36" s="88" t="s">
        <v>6</v>
      </c>
      <c r="E36" s="89" t="s">
        <v>72</v>
      </c>
      <c r="F36" s="321" t="s">
        <v>235</v>
      </c>
    </row>
    <row r="37" spans="1:6" ht="15" thickBot="1" x14ac:dyDescent="0.25">
      <c r="A37" s="301" t="s">
        <v>10</v>
      </c>
      <c r="B37" s="138">
        <f>SUM(B27:B36)</f>
        <v>1.0487</v>
      </c>
      <c r="C37" s="138">
        <f>SUM(C27:C36)</f>
        <v>1.29</v>
      </c>
      <c r="D37" s="322" t="s">
        <v>235</v>
      </c>
      <c r="E37" s="323" t="s">
        <v>235</v>
      </c>
      <c r="F37" s="324" t="s">
        <v>235</v>
      </c>
    </row>
    <row r="38" spans="1:6" ht="27" customHeight="1" thickBot="1" x14ac:dyDescent="0.25">
      <c r="A38" s="302" t="s">
        <v>11</v>
      </c>
      <c r="B38" s="139">
        <v>0.13150000000000001</v>
      </c>
      <c r="C38" s="139">
        <v>0.15</v>
      </c>
      <c r="D38" s="123" t="s">
        <v>8</v>
      </c>
      <c r="E38" s="124" t="s">
        <v>127</v>
      </c>
      <c r="F38" s="306" t="s">
        <v>79</v>
      </c>
    </row>
    <row r="39" spans="1:6" hidden="1" x14ac:dyDescent="0.2">
      <c r="A39" s="112" t="s">
        <v>128</v>
      </c>
      <c r="B39" s="18"/>
      <c r="C39" s="18"/>
      <c r="D39" s="18"/>
      <c r="E39" s="18"/>
      <c r="F39" s="19"/>
    </row>
    <row r="40" spans="1:6" x14ac:dyDescent="0.2">
      <c r="A40" s="55" t="s">
        <v>228</v>
      </c>
      <c r="B40" s="172">
        <v>2E-3</v>
      </c>
      <c r="C40" s="18"/>
      <c r="D40" s="18"/>
      <c r="E40" s="18"/>
      <c r="F40" s="19"/>
    </row>
    <row r="41" spans="1:6" x14ac:dyDescent="0.2"/>
    <row r="42" spans="1:6" ht="18" x14ac:dyDescent="0.2">
      <c r="A42" s="111" t="s">
        <v>132</v>
      </c>
      <c r="B42" s="82"/>
    </row>
    <row r="43" spans="1:6" ht="18" hidden="1" x14ac:dyDescent="0.2">
      <c r="A43" s="111"/>
      <c r="B43" s="82"/>
    </row>
    <row r="44" spans="1:6" ht="18" hidden="1" x14ac:dyDescent="0.2">
      <c r="A44" s="111" t="s">
        <v>134</v>
      </c>
      <c r="B44" s="82"/>
    </row>
    <row r="45" spans="1:6" hidden="1" x14ac:dyDescent="0.2">
      <c r="A45" s="108" t="s">
        <v>52</v>
      </c>
      <c r="B45" s="75"/>
      <c r="C45" s="75" t="s">
        <v>144</v>
      </c>
      <c r="D45" s="74" t="s">
        <v>112</v>
      </c>
    </row>
    <row r="46" spans="1:6" ht="171" hidden="1" x14ac:dyDescent="0.2">
      <c r="A46" s="108" t="s">
        <v>142</v>
      </c>
      <c r="B46" s="75"/>
      <c r="C46" s="73" t="s">
        <v>143</v>
      </c>
      <c r="D46" s="76">
        <v>1.5E-3</v>
      </c>
    </row>
    <row r="47" spans="1:6" hidden="1" x14ac:dyDescent="0.2"/>
    <row r="48" spans="1:6" ht="18" hidden="1" x14ac:dyDescent="0.2">
      <c r="A48" s="111" t="s">
        <v>136</v>
      </c>
      <c r="B48" s="82"/>
    </row>
    <row r="49" spans="1:6" ht="15" thickBot="1" x14ac:dyDescent="0.25">
      <c r="C49" s="83"/>
      <c r="D49" s="83"/>
      <c r="E49" s="83"/>
      <c r="F49" s="141"/>
    </row>
    <row r="50" spans="1:6" ht="26.25" thickBot="1" x14ac:dyDescent="0.25">
      <c r="A50" s="113" t="s">
        <v>2</v>
      </c>
      <c r="B50" s="125" t="s">
        <v>226</v>
      </c>
      <c r="C50" s="125" t="s">
        <v>233</v>
      </c>
      <c r="D50" s="114" t="s">
        <v>3</v>
      </c>
      <c r="E50" s="115" t="s">
        <v>125</v>
      </c>
      <c r="F50" s="142" t="s">
        <v>4</v>
      </c>
    </row>
    <row r="51" spans="1:6" x14ac:dyDescent="0.2">
      <c r="A51" s="116" t="s">
        <v>5</v>
      </c>
      <c r="B51" s="135">
        <v>0.28970000000000001</v>
      </c>
      <c r="C51" s="135">
        <v>0.3</v>
      </c>
      <c r="D51" s="84" t="s">
        <v>6</v>
      </c>
      <c r="E51" s="85" t="s">
        <v>110</v>
      </c>
      <c r="F51" s="126" t="s">
        <v>73</v>
      </c>
    </row>
    <row r="52" spans="1:6" x14ac:dyDescent="0.2">
      <c r="A52" s="117" t="s">
        <v>7</v>
      </c>
      <c r="B52" s="135">
        <v>0.2646</v>
      </c>
      <c r="C52" s="135">
        <v>0.25</v>
      </c>
      <c r="D52" s="86" t="s">
        <v>8</v>
      </c>
      <c r="E52" s="87" t="s">
        <v>84</v>
      </c>
      <c r="F52" s="127" t="s">
        <v>74</v>
      </c>
    </row>
    <row r="53" spans="1:6" x14ac:dyDescent="0.2">
      <c r="A53" s="229" t="s">
        <v>9</v>
      </c>
      <c r="B53" s="223">
        <v>0.40970000000000001</v>
      </c>
      <c r="C53" s="223">
        <v>0.45</v>
      </c>
      <c r="D53" s="220" t="s">
        <v>8</v>
      </c>
      <c r="E53" s="217" t="s">
        <v>85</v>
      </c>
      <c r="F53" s="226" t="s">
        <v>130</v>
      </c>
    </row>
    <row r="54" spans="1:6" x14ac:dyDescent="0.2">
      <c r="A54" s="230"/>
      <c r="B54" s="224"/>
      <c r="C54" s="224"/>
      <c r="D54" s="221"/>
      <c r="E54" s="218"/>
      <c r="F54" s="227"/>
    </row>
    <row r="55" spans="1:6" x14ac:dyDescent="0.2">
      <c r="A55" s="119" t="s">
        <v>60</v>
      </c>
      <c r="B55" s="225"/>
      <c r="C55" s="225"/>
      <c r="D55" s="222"/>
      <c r="E55" s="219"/>
      <c r="F55" s="228"/>
    </row>
    <row r="56" spans="1:6" ht="38.25" x14ac:dyDescent="0.2">
      <c r="A56" s="118" t="s">
        <v>67</v>
      </c>
      <c r="B56" s="135">
        <v>0</v>
      </c>
      <c r="C56" s="135">
        <v>0.05</v>
      </c>
      <c r="D56" s="104" t="s">
        <v>6</v>
      </c>
      <c r="E56" s="105" t="s">
        <v>72</v>
      </c>
      <c r="F56" s="128" t="s">
        <v>76</v>
      </c>
    </row>
    <row r="57" spans="1:6" x14ac:dyDescent="0.2">
      <c r="A57" s="117" t="s">
        <v>68</v>
      </c>
      <c r="B57" s="136">
        <v>0</v>
      </c>
      <c r="C57" s="136">
        <v>0.05</v>
      </c>
      <c r="D57" s="86" t="s">
        <v>6</v>
      </c>
      <c r="E57" s="87" t="s">
        <v>72</v>
      </c>
      <c r="F57" s="127" t="s">
        <v>77</v>
      </c>
    </row>
    <row r="58" spans="1:6" x14ac:dyDescent="0.2">
      <c r="A58" s="117" t="s">
        <v>69</v>
      </c>
      <c r="B58" s="136">
        <v>0</v>
      </c>
      <c r="C58" s="136">
        <v>0.05</v>
      </c>
      <c r="D58" s="86" t="s">
        <v>6</v>
      </c>
      <c r="E58" s="87" t="s">
        <v>72</v>
      </c>
      <c r="F58" s="127" t="s">
        <v>78</v>
      </c>
    </row>
    <row r="59" spans="1:6" x14ac:dyDescent="0.2">
      <c r="A59" s="117" t="s">
        <v>70</v>
      </c>
      <c r="B59" s="136">
        <v>0.1328</v>
      </c>
      <c r="C59" s="136">
        <v>0.15</v>
      </c>
      <c r="D59" s="86" t="s">
        <v>6</v>
      </c>
      <c r="E59" s="87" t="s">
        <v>126</v>
      </c>
      <c r="F59" s="127" t="s">
        <v>78</v>
      </c>
    </row>
    <row r="60" spans="1:6" ht="15" thickBot="1" x14ac:dyDescent="0.25">
      <c r="A60" s="120" t="s">
        <v>71</v>
      </c>
      <c r="B60" s="137">
        <v>0</v>
      </c>
      <c r="C60" s="137">
        <v>0.05</v>
      </c>
      <c r="D60" s="88" t="s">
        <v>6</v>
      </c>
      <c r="E60" s="89" t="s">
        <v>72</v>
      </c>
      <c r="F60" s="129"/>
    </row>
    <row r="61" spans="1:6" ht="15" thickBot="1" x14ac:dyDescent="0.25">
      <c r="A61" s="121" t="s">
        <v>10</v>
      </c>
      <c r="B61" s="138">
        <f>SUM(B51:B60)</f>
        <v>1.0968</v>
      </c>
      <c r="C61" s="138">
        <v>1.0964</v>
      </c>
      <c r="D61" s="90"/>
      <c r="E61" s="91" t="s">
        <v>80</v>
      </c>
      <c r="F61" s="130"/>
    </row>
    <row r="62" spans="1:6" ht="15" thickBot="1" x14ac:dyDescent="0.25">
      <c r="A62" s="122" t="s">
        <v>11</v>
      </c>
      <c r="B62" s="139">
        <v>0.20580000000000001</v>
      </c>
      <c r="C62" s="137">
        <v>0.25</v>
      </c>
      <c r="D62" s="123" t="s">
        <v>8</v>
      </c>
      <c r="E62" s="124" t="s">
        <v>84</v>
      </c>
      <c r="F62" s="131" t="s">
        <v>79</v>
      </c>
    </row>
    <row r="63" spans="1:6" hidden="1" x14ac:dyDescent="0.2">
      <c r="A63" s="112" t="s">
        <v>128</v>
      </c>
      <c r="B63" s="18"/>
      <c r="C63" s="18"/>
      <c r="D63" s="18"/>
      <c r="E63" s="18"/>
      <c r="F63" s="19"/>
    </row>
    <row r="64" spans="1:6" x14ac:dyDescent="0.2">
      <c r="A64" s="55" t="s">
        <v>228</v>
      </c>
      <c r="B64" s="170">
        <v>2E-3</v>
      </c>
    </row>
    <row r="65" spans="1:7" x14ac:dyDescent="0.2"/>
    <row r="66" spans="1:7" ht="18" x14ac:dyDescent="0.2">
      <c r="C66" s="82"/>
      <c r="D66" s="83"/>
      <c r="E66" s="83"/>
      <c r="F66" s="141"/>
      <c r="G66" s="83"/>
    </row>
    <row r="67" spans="1:7" x14ac:dyDescent="0.2">
      <c r="C67" s="83"/>
      <c r="D67" s="83"/>
      <c r="E67" s="83"/>
      <c r="F67" s="141"/>
      <c r="G67" s="83"/>
    </row>
    <row r="68" spans="1:7" x14ac:dyDescent="0.2"/>
    <row r="69" spans="1:7" x14ac:dyDescent="0.2"/>
    <row r="70" spans="1:7" x14ac:dyDescent="0.2"/>
    <row r="71" spans="1:7" x14ac:dyDescent="0.2">
      <c r="A71" s="185" t="s">
        <v>55</v>
      </c>
      <c r="B71" s="185"/>
      <c r="C71" s="185"/>
      <c r="D71" s="185"/>
      <c r="E71" s="185"/>
    </row>
    <row r="72" spans="1:7" ht="13.9" customHeight="1" x14ac:dyDescent="0.2">
      <c r="A72" s="216" t="s">
        <v>56</v>
      </c>
      <c r="B72" s="216"/>
      <c r="C72" s="216"/>
      <c r="D72" s="216"/>
      <c r="E72" s="216"/>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10">
    <mergeCell ref="A72:E72"/>
    <mergeCell ref="E53:E55"/>
    <mergeCell ref="D53:D55"/>
    <mergeCell ref="C53:C55"/>
    <mergeCell ref="A3:D6"/>
    <mergeCell ref="A71:E71"/>
    <mergeCell ref="A16:F16"/>
    <mergeCell ref="F53:F55"/>
    <mergeCell ref="B53:B55"/>
    <mergeCell ref="A53:A54"/>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3_9_0_2024_4</dc:title>
  <dc:creator>Adi Cohen</dc:creator>
  <cp:lastModifiedBy>Artiom Zelensky</cp:lastModifiedBy>
  <cp:lastPrinted>2023-10-18T09:42:58Z</cp:lastPrinted>
  <dcterms:created xsi:type="dcterms:W3CDTF">2019-11-21T10:57:46Z</dcterms:created>
  <dcterms:modified xsi:type="dcterms:W3CDTF">2024-05-22T11:01:43Z</dcterms:modified>
  <dc:language>עברית</dc:language>
</cp:coreProperties>
</file>