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הוצאות ישירות פנסיה 2022\"/>
    </mc:Choice>
  </mc:AlternateContent>
  <xr:revisionPtr revIDLastSave="0" documentId="13_ncr:1_{28C1FF77-80EE-45F6-A32E-3B8C80607E94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נספח 1" sheetId="1" r:id="rId1"/>
    <sheet name="נספח 2" sheetId="2" r:id="rId2"/>
    <sheet name="נספח 3" sheetId="3" r:id="rId3"/>
    <sheet name="13909" sheetId="4" r:id="rId4"/>
    <sheet name="13910" sheetId="12" r:id="rId5"/>
    <sheet name="13911" sheetId="13" r:id="rId6"/>
    <sheet name="13912" sheetId="14" r:id="rId7"/>
    <sheet name="13913" sheetId="15" r:id="rId8"/>
    <sheet name="13917" sheetId="16" r:id="rId9"/>
    <sheet name="13915" sheetId="17" r:id="rId10"/>
    <sheet name="13914" sheetId="18" r:id="rId11"/>
    <sheet name="13916" sheetId="19" r:id="rId12"/>
  </sheets>
  <calcPr calcId="191029"/>
</workbook>
</file>

<file path=xl/calcChain.xml><?xml version="1.0" encoding="utf-8"?>
<calcChain xmlns="http://schemas.openxmlformats.org/spreadsheetml/2006/main">
  <c r="B35" i="3" l="1"/>
  <c r="B12" i="3"/>
  <c r="B21" i="3"/>
  <c r="B27" i="3"/>
  <c r="B46" i="3"/>
  <c r="B48" i="3" l="1"/>
  <c r="B31" i="1"/>
  <c r="B29" i="1"/>
  <c r="B28" i="1"/>
  <c r="B27" i="1"/>
  <c r="B26" i="1"/>
  <c r="B22" i="1"/>
  <c r="B18" i="1"/>
  <c r="B16" i="1"/>
  <c r="B12" i="1"/>
  <c r="B31" i="19" l="1"/>
  <c r="B21" i="19"/>
  <c r="B38" i="19" s="1"/>
  <c r="B17" i="19"/>
  <c r="B14" i="19"/>
  <c r="B10" i="19"/>
  <c r="B31" i="18"/>
  <c r="B21" i="18"/>
  <c r="B38" i="18" s="1"/>
  <c r="B17" i="18"/>
  <c r="B14" i="18"/>
  <c r="B10" i="18"/>
  <c r="B31" i="17"/>
  <c r="B21" i="17"/>
  <c r="B38" i="17" s="1"/>
  <c r="B17" i="17"/>
  <c r="B14" i="17"/>
  <c r="B10" i="17"/>
  <c r="B31" i="16"/>
  <c r="B21" i="16"/>
  <c r="B38" i="16" s="1"/>
  <c r="B17" i="16"/>
  <c r="B14" i="16"/>
  <c r="B10" i="16"/>
  <c r="B31" i="15"/>
  <c r="B21" i="15"/>
  <c r="B38" i="15" s="1"/>
  <c r="B17" i="15"/>
  <c r="B14" i="15"/>
  <c r="B10" i="15"/>
  <c r="B31" i="14"/>
  <c r="B21" i="14"/>
  <c r="B38" i="14" s="1"/>
  <c r="B17" i="14"/>
  <c r="B14" i="14"/>
  <c r="B10" i="14"/>
  <c r="B31" i="13"/>
  <c r="B21" i="13"/>
  <c r="B38" i="13" s="1"/>
  <c r="B17" i="13"/>
  <c r="B14" i="13"/>
  <c r="B10" i="13"/>
  <c r="B31" i="12"/>
  <c r="B21" i="12"/>
  <c r="B38" i="12" s="1"/>
  <c r="B17" i="12"/>
  <c r="B14" i="12"/>
  <c r="B10" i="12"/>
  <c r="B35" i="19" l="1"/>
  <c r="B39" i="19" s="1"/>
  <c r="B35" i="18"/>
  <c r="B39" i="18" s="1"/>
  <c r="B35" i="15"/>
  <c r="B39" i="15" s="1"/>
  <c r="B35" i="17"/>
  <c r="B39" i="17" s="1"/>
  <c r="B35" i="16"/>
  <c r="B39" i="16" s="1"/>
  <c r="B35" i="14"/>
  <c r="B39" i="14" s="1"/>
  <c r="B35" i="13"/>
  <c r="B39" i="13" s="1"/>
  <c r="B35" i="12"/>
  <c r="B39" i="12" s="1"/>
  <c r="B31" i="4"/>
  <c r="B21" i="4"/>
  <c r="B38" i="4" s="1"/>
  <c r="B17" i="4"/>
  <c r="B14" i="4"/>
  <c r="B10" i="4"/>
  <c r="B54" i="2"/>
  <c r="B48" i="2"/>
  <c r="B42" i="2"/>
  <c r="B36" i="2"/>
  <c r="B30" i="2"/>
  <c r="B19" i="2"/>
  <c r="B21" i="1"/>
  <c r="B38" i="1" s="1"/>
  <c r="B17" i="1"/>
  <c r="B14" i="1"/>
  <c r="B10" i="1"/>
  <c r="B56" i="2" l="1"/>
  <c r="B35" i="1"/>
  <c r="B39" i="1" s="1"/>
  <c r="B35" i="4"/>
  <c r="B39" i="4" s="1"/>
</calcChain>
</file>

<file path=xl/sharedStrings.xml><?xml version="1.0" encoding="utf-8"?>
<sst xmlns="http://schemas.openxmlformats.org/spreadsheetml/2006/main" count="715" uniqueCount="95">
  <si>
    <t>דיווח לציבור על הוצאות ישירות המנוכות מחשבונות החוסכים</t>
  </si>
  <si>
    <t>נספח 1 - סך התשלומים ששולמו בגין כל סוג של הוצאה ישירה לשנה המסתיימת ביום: 31/12/2022</t>
  </si>
  <si>
    <t>אלפי ₪</t>
  </si>
  <si>
    <t>1. סה"כ עמלות קניה ומכירה</t>
  </si>
  <si>
    <t>א. סך עמלות קניה ומכירה  לצדדים קשורים</t>
  </si>
  <si>
    <t>ב. סך עמלות קניה ומכירה לצדדים שאינם קשורים</t>
  </si>
  <si>
    <t>2. סה"כ עמלות קסטודיאן</t>
  </si>
  <si>
    <t>א. סך עמלות קסטודיאן לצדדים  קשורים</t>
  </si>
  <si>
    <t>ב. סך עמלות קסטודיאן לצדדים  שאינם קשורים</t>
  </si>
  <si>
    <t>3. סה"כ מהשקעות לא סחירות</t>
  </si>
  <si>
    <t>א. סך הוצאות הנובעות מהשקעה בניירות ערך לא סחירים שאינם לצורך מימון פרוייקטים לתשתיות</t>
  </si>
  <si>
    <t>ב. סך הוצאות הנובעות ממימון פרוייקטים לתשתיות</t>
  </si>
  <si>
    <t>ג. סך הוצאות הנובעות מהשקעה בזכויות מקרקעין</t>
  </si>
  <si>
    <t>4. סה"כ עמלות ניהול חיצוני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</si>
  <si>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</si>
  <si>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</si>
  <si>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</si>
  <si>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</si>
  <si>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ישראליות</t>
  </si>
  <si>
    <t>ו. סך תשלומים בגין השקעה בקרנות סל זרות</t>
  </si>
  <si>
    <t>ז. סך תשלומים בגין השקעה בקרנות נאמנות ישראליות</t>
  </si>
  <si>
    <t>ח. סך תשלומים בגין השקעה בקרנות נאמנות זרות</t>
  </si>
  <si>
    <t>5. סה"כ הוצאות אחרות</t>
  </si>
  <si>
    <t>א. סך הוצאות בעד ניהול תביעות</t>
  </si>
  <si>
    <t>ב. סך הוצאות בעד מתן משכנתאות</t>
  </si>
  <si>
    <t>6. סך הכול הוצאות ישירות</t>
  </si>
  <si>
    <t>7. שיעור הוצאות ישירות</t>
  </si>
  <si>
    <t>א. שיעור סך ההוצאות הישירות , שההוצאה בגינן מוגבלת לשיעור של 0.25% לפי התקנות</t>
  </si>
  <si>
    <t>ב. שיעור סך הוצאות ישירות מסך נכסים לסוף שנה קודמת</t>
  </si>
  <si>
    <t>סך נכסים לסוף שנה קודמת</t>
  </si>
  <si>
    <t>הופק בתוכנת פריים זהב, מהדורה 5.20.143, פריים מערכות, טלפון 03-7760600, www.primesys.co.il</t>
  </si>
  <si>
    <t>נספח 2 - פרוט עמלות והוצאות לשנה המסתיימת ביום: 31/12/2022</t>
  </si>
  <si>
    <t>ברוקראז- עמלות קנייה ומכירה בגין ביצוע עסקאות בניירות ערך סחירים</t>
  </si>
  <si>
    <t>צדדים קשורים</t>
  </si>
  <si>
    <t>(1) ברוקר א</t>
  </si>
  <si>
    <t>(2) ברוקר ב</t>
  </si>
  <si>
    <t>(3) אחרים</t>
  </si>
  <si>
    <t>צדדים שאינם קשורים</t>
  </si>
  <si>
    <t>(1) בנק מזרחי</t>
  </si>
  <si>
    <t>סך עמלות ברוקראז</t>
  </si>
  <si>
    <t>עמלות קסטודיאן</t>
  </si>
  <si>
    <t>(1) קסטודיאן א</t>
  </si>
  <si>
    <t>(2) קסטודיאן ב</t>
  </si>
  <si>
    <t>סך עמלות קסטודיאן</t>
  </si>
  <si>
    <t>הוצאה הנובעת מהשקעה בניירות ערך לא סחירים או ממתן הלוואה</t>
  </si>
  <si>
    <t>(1) גוף/יחיד א</t>
  </si>
  <si>
    <t>(2) גוף/יחיד ב</t>
  </si>
  <si>
    <t>סך הוצאה הנובעת מהשקעה בניירות ערך לא סחירים וממתן הלוואה</t>
  </si>
  <si>
    <t>הוצאה הנובעת מהשקעה בזכויות מקרקעין</t>
  </si>
  <si>
    <t>סך הוצאות הנובעות מהשקעה בזכויות במקרקעין</t>
  </si>
  <si>
    <t>הוצאה הנובעת בעד ניהול תביעה או תובענה</t>
  </si>
  <si>
    <t>סך הוצאות הנובעות בעד ניהול תביעה או תובענה</t>
  </si>
  <si>
    <t>הוצאה הנובעת ממתן משכנתא</t>
  </si>
  <si>
    <t>סך ההוצאות בעד מתן משכנתאות</t>
  </si>
  <si>
    <t>סך הכל עמלות והוצאות</t>
  </si>
  <si>
    <t>סך הכל נכסים לסוף שנה קודמת</t>
  </si>
  <si>
    <t>נספח 3 - פירוט עמלות ניהול חיצוני לשנה המסתיימת ביום: 31/12/2022</t>
  </si>
  <si>
    <t>תשלום הנובע מהשקעה בקרנות השקעה</t>
  </si>
  <si>
    <t>סך תשלומים הנובעים מהשקעה בקרנות השקעה</t>
  </si>
  <si>
    <t>תשלום למנהל תיקים ישראלי</t>
  </si>
  <si>
    <t>סך תשלומים למנהלי תיקים ישראליים</t>
  </si>
  <si>
    <t>תשלום למנהל תיקים זר</t>
  </si>
  <si>
    <t>סך תשלום למנהלי תיקים זרים</t>
  </si>
  <si>
    <t>תשלום בגין השקעה בקרן נאמנות</t>
  </si>
  <si>
    <t>קרן נאמנות ישראלית</t>
  </si>
  <si>
    <t>(1) מנהל קרנות א</t>
  </si>
  <si>
    <t>(2) מנהל קרנות ב</t>
  </si>
  <si>
    <t>קרן חוץ</t>
  </si>
  <si>
    <t>סך תשלומים בגין השקעה בקרנות נאמנות</t>
  </si>
  <si>
    <t>תשלום בגין השקעה בקרנות סל</t>
  </si>
  <si>
    <t>קרנות סל ישראלית</t>
  </si>
  <si>
    <t>(1) מנפיק תעודה א</t>
  </si>
  <si>
    <t>(2) מנפיק תעודה ב</t>
  </si>
  <si>
    <t>קרן סל זרה</t>
  </si>
  <si>
    <t>סך תשלומים בגין השקעה בקרנות סל</t>
  </si>
  <si>
    <t>סך הכול עמלות ניהול חיצוני</t>
  </si>
  <si>
    <t>שם החברה המנהלת: מור</t>
  </si>
  <si>
    <t>שם הקופה המדווחת: מור פנסיה מקיפה</t>
  </si>
  <si>
    <t>שם הקופה המדווחת: מסלול לבני 50 ומטה</t>
  </si>
  <si>
    <t>שם הקופה המדווחת: מסלול לבני 50 עד 60</t>
  </si>
  <si>
    <t>שם הקופה המדווחת: מסלול לבני 60 ומעלה</t>
  </si>
  <si>
    <t>שם הקופה המדווחת: מסלול מניות</t>
  </si>
  <si>
    <t>שם הקופה המדווחת: מסלול אג"ח</t>
  </si>
  <si>
    <t>שם הקופה המדווחת: מסלול אג"ח עד 25% מניות</t>
  </si>
  <si>
    <t>שם הקופה המדווחת: מסלול מדדי מניות חו"ל</t>
  </si>
  <si>
    <t>שם הקופה המדווחת: מסלול שקלי טווח קצר</t>
  </si>
  <si>
    <t xml:space="preserve">שם הקופה המדווחת: מסלול בסיסי למקבלי קצבה </t>
  </si>
  <si>
    <t xml:space="preserve">Madison Realty </t>
  </si>
  <si>
    <t>PARETO PHARMACEUTICAL</t>
  </si>
  <si>
    <t>Ocanah Holdings</t>
  </si>
  <si>
    <t>שם החברה המנהלת: מור גמל ופנסיה בע"מ</t>
  </si>
  <si>
    <t>ריק במקור</t>
  </si>
  <si>
    <t>עמודה1</t>
  </si>
  <si>
    <t>Column1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</si>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</sst>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0.00%"/>
    <numFmt numFmtId="165" formatCode="#,##0.000"/>
    <numFmt numFmtId="166" formatCode="#,##0.0000"/>
    <numFmt numFmtId="167" formatCode="##0.000%"/>
    <numFmt numFmtId="168" formatCode=";;;"/>
  </numFmts>
  <fonts count="4" x14ac:knownFonts="1">
    <font>
      <sz val="10"/>
      <name val="Arial"/>
    </font>
    <font>
      <b/>
      <sz val="10"/>
      <name val="Arial"/>
    </font>
    <font>
      <b/>
      <sz val="10"/>
      <color rgb="FF000000"/>
      <name val="Arial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right" readingOrder="2"/>
    </xf>
    <xf numFmtId="0" fontId="0" fillId="0" borderId="0" xfId="0"/>
    <xf numFmtId="165" fontId="0" fillId="0" borderId="0" xfId="0" applyNumberFormat="1"/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0" fillId="2" borderId="4" xfId="0" applyFill="1" applyBorder="1" applyAlignment="1">
      <alignment horizontal="right" readingOrder="2"/>
    </xf>
    <xf numFmtId="0" fontId="0" fillId="2" borderId="5" xfId="0" applyFill="1" applyBorder="1" applyAlignment="1">
      <alignment horizontal="right" readingOrder="2"/>
    </xf>
    <xf numFmtId="0" fontId="1" fillId="2" borderId="4" xfId="0" applyFont="1" applyFill="1" applyBorder="1" applyAlignment="1">
      <alignment horizontal="right" readingOrder="2"/>
    </xf>
    <xf numFmtId="0" fontId="1" fillId="2" borderId="5" xfId="0" applyFont="1" applyFill="1" applyBorder="1" applyAlignment="1">
      <alignment horizontal="right" readingOrder="2"/>
    </xf>
    <xf numFmtId="0" fontId="0" fillId="0" borderId="2" xfId="0" applyBorder="1" applyAlignment="1">
      <alignment horizontal="center"/>
    </xf>
    <xf numFmtId="0" fontId="0" fillId="2" borderId="1" xfId="0" applyFill="1" applyBorder="1" applyAlignment="1">
      <alignment horizontal="right" readingOrder="2"/>
    </xf>
    <xf numFmtId="0" fontId="1" fillId="2" borderId="1" xfId="0" applyFont="1" applyFill="1" applyBorder="1" applyAlignment="1">
      <alignment horizontal="right" readingOrder="2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" fontId="1" fillId="2" borderId="4" xfId="0" applyNumberFormat="1" applyFont="1" applyFill="1" applyBorder="1"/>
    <xf numFmtId="4" fontId="0" fillId="0" borderId="4" xfId="0" applyNumberFormat="1" applyBorder="1"/>
    <xf numFmtId="165" fontId="0" fillId="0" borderId="4" xfId="0" applyNumberFormat="1" applyBorder="1"/>
    <xf numFmtId="3" fontId="1" fillId="2" borderId="4" xfId="0" applyNumberFormat="1" applyFont="1" applyFill="1" applyBorder="1"/>
    <xf numFmtId="165" fontId="1" fillId="2" borderId="4" xfId="0" applyNumberFormat="1" applyFont="1" applyFill="1" applyBorder="1"/>
    <xf numFmtId="164" fontId="0" fillId="0" borderId="4" xfId="0" applyNumberFormat="1" applyBorder="1"/>
    <xf numFmtId="0" fontId="1" fillId="2" borderId="2" xfId="0" applyFont="1" applyFill="1" applyBorder="1"/>
    <xf numFmtId="0" fontId="1" fillId="2" borderId="6" xfId="0" applyFont="1" applyFill="1" applyBorder="1"/>
    <xf numFmtId="168" fontId="0" fillId="0" borderId="4" xfId="0" applyNumberFormat="1" applyBorder="1"/>
    <xf numFmtId="168" fontId="1" fillId="2" borderId="4" xfId="0" applyNumberFormat="1" applyFont="1" applyFill="1" applyBorder="1"/>
    <xf numFmtId="4" fontId="0" fillId="0" borderId="3" xfId="0" applyNumberFormat="1" applyBorder="1"/>
    <xf numFmtId="4" fontId="1" fillId="2" borderId="3" xfId="0" applyNumberFormat="1" applyFont="1" applyFill="1" applyBorder="1"/>
    <xf numFmtId="0" fontId="0" fillId="2" borderId="7" xfId="0" applyFill="1" applyBorder="1" applyAlignment="1">
      <alignment horizontal="right" readingOrder="2"/>
    </xf>
    <xf numFmtId="0" fontId="1" fillId="2" borderId="8" xfId="0" applyFont="1" applyFill="1" applyBorder="1"/>
    <xf numFmtId="0" fontId="1" fillId="2" borderId="9" xfId="0" applyFont="1" applyFill="1" applyBorder="1" applyAlignment="1">
      <alignment horizontal="right" readingOrder="2"/>
    </xf>
    <xf numFmtId="168" fontId="1" fillId="2" borderId="3" xfId="0" applyNumberFormat="1" applyFont="1" applyFill="1" applyBorder="1"/>
    <xf numFmtId="168" fontId="0" fillId="0" borderId="3" xfId="0" applyNumberFormat="1" applyBorder="1"/>
    <xf numFmtId="168" fontId="0" fillId="2" borderId="5" xfId="0" applyNumberFormat="1" applyFill="1" applyBorder="1" applyAlignment="1">
      <alignment horizontal="right" readingOrder="2"/>
    </xf>
    <xf numFmtId="165" fontId="1" fillId="2" borderId="3" xfId="0" applyNumberFormat="1" applyFont="1" applyFill="1" applyBorder="1"/>
    <xf numFmtId="3" fontId="0" fillId="0" borderId="3" xfId="0" applyNumberFormat="1" applyBorder="1"/>
    <xf numFmtId="3" fontId="1" fillId="2" borderId="3" xfId="0" applyNumberFormat="1" applyFont="1" applyFill="1" applyBorder="1"/>
    <xf numFmtId="0" fontId="0" fillId="2" borderId="2" xfId="0" applyFill="1" applyBorder="1" applyAlignment="1">
      <alignment readingOrder="2"/>
    </xf>
    <xf numFmtId="0" fontId="1" fillId="2" borderId="6" xfId="0" applyFont="1" applyFill="1" applyBorder="1" applyAlignment="1">
      <alignment horizontal="right" readingOrder="2"/>
    </xf>
    <xf numFmtId="165" fontId="1" fillId="2" borderId="10" xfId="0" applyNumberFormat="1" applyFont="1" applyFill="1" applyBorder="1"/>
    <xf numFmtId="168" fontId="0" fillId="2" borderId="4" xfId="0" applyNumberFormat="1" applyFill="1" applyBorder="1" applyAlignment="1">
      <alignment horizontal="right" readingOrder="2"/>
    </xf>
    <xf numFmtId="10" fontId="0" fillId="0" borderId="3" xfId="1" applyNumberFormat="1" applyFont="1" applyBorder="1"/>
    <xf numFmtId="4" fontId="1" fillId="2" borderId="10" xfId="0" applyNumberFormat="1" applyFont="1" applyFill="1" applyBorder="1"/>
    <xf numFmtId="164" fontId="0" fillId="0" borderId="3" xfId="0" applyNumberFormat="1" applyBorder="1"/>
    <xf numFmtId="3" fontId="1" fillId="2" borderId="10" xfId="0" applyNumberFormat="1" applyFont="1" applyFill="1" applyBorder="1"/>
    <xf numFmtId="165" fontId="0" fillId="0" borderId="3" xfId="0" applyNumberFormat="1" applyBorder="1"/>
    <xf numFmtId="166" fontId="1" fillId="2" borderId="3" xfId="0" applyNumberFormat="1" applyFont="1" applyFill="1" applyBorder="1"/>
    <xf numFmtId="167" fontId="0" fillId="0" borderId="3" xfId="0" applyNumberFormat="1" applyBorder="1"/>
    <xf numFmtId="0" fontId="1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168" fontId="0" fillId="2" borderId="1" xfId="0" applyNumberFormat="1" applyFill="1" applyBorder="1" applyAlignment="1">
      <alignment horizontal="right" readingOrder="2"/>
    </xf>
    <xf numFmtId="0" fontId="1" fillId="2" borderId="11" xfId="0" applyFont="1" applyFill="1" applyBorder="1" applyAlignment="1">
      <alignment horizontal="right" readingOrder="2"/>
    </xf>
    <xf numFmtId="168" fontId="1" fillId="2" borderId="1" xfId="0" applyNumberFormat="1" applyFont="1" applyFill="1" applyBorder="1"/>
    <xf numFmtId="168" fontId="0" fillId="0" borderId="1" xfId="0" applyNumberFormat="1" applyBorder="1"/>
    <xf numFmtId="4" fontId="0" fillId="0" borderId="1" xfId="0" applyNumberFormat="1" applyBorder="1"/>
    <xf numFmtId="4" fontId="1" fillId="2" borderId="1" xfId="0" applyNumberFormat="1" applyFont="1" applyFill="1" applyBorder="1"/>
    <xf numFmtId="0" fontId="1" fillId="2" borderId="11" xfId="0" applyFont="1" applyFill="1" applyBorder="1"/>
    <xf numFmtId="0" fontId="1" fillId="2" borderId="1" xfId="0" applyFont="1" applyFill="1" applyBorder="1"/>
    <xf numFmtId="168" fontId="0" fillId="0" borderId="0" xfId="0" applyNumberFormat="1" applyAlignment="1">
      <alignment horizontal="center"/>
    </xf>
    <xf numFmtId="168" fontId="0" fillId="0" borderId="0" xfId="0" applyNumberFormat="1"/>
  </cellXfs>
  <cellStyles count="2">
    <cellStyle name="Normal" xfId="0" builtinId="0"/>
    <cellStyle name="Percent" xfId="1" builtinId="5"/>
  </cellStyles>
  <dxfs count="37"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2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2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bottom style="thin">
          <color auto="1"/>
        </bottom>
      </border>
    </dxf>
    <dxf>
      <fill>
        <patternFill patternType="solid">
          <fgColor indexed="64"/>
          <bgColor rgb="FFC0C0C0"/>
        </patternFill>
      </fill>
      <alignment horizontal="right" vertical="bottom" textRotation="0" wrapText="0" indent="0" justifyLastLine="0" shrinkToFit="0" readingOrder="2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3914775</xdr:colOff>
      <xdr:row>4</xdr:row>
      <xdr:rowOff>76200</xdr:rowOff>
    </xdr:from>
    <xdr:to>
      <xdr:col>1</xdr:col>
      <xdr:colOff>4248150</xdr:colOff>
      <xdr:row>6</xdr:row>
      <xdr:rowOff>85725</xdr:rowOff>
    </xdr:to>
    <xdr:pic>
      <xdr:nvPicPr>
        <xdr:cNvPr id="2" name="תמונה 1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62525" y="72390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4</xdr:row>
      <xdr:rowOff>47625</xdr:rowOff>
    </xdr:from>
    <xdr:to>
      <xdr:col>1</xdr:col>
      <xdr:colOff>4162425</xdr:colOff>
      <xdr:row>6</xdr:row>
      <xdr:rowOff>57150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438750" y="695325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3762375</xdr:colOff>
      <xdr:row>4</xdr:row>
      <xdr:rowOff>38100</xdr:rowOff>
    </xdr:from>
    <xdr:to>
      <xdr:col>1</xdr:col>
      <xdr:colOff>4095750</xdr:colOff>
      <xdr:row>6</xdr:row>
      <xdr:rowOff>47625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886300" y="685800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3343275</xdr:colOff>
      <xdr:row>3</xdr:row>
      <xdr:rowOff>152400</xdr:rowOff>
    </xdr:from>
    <xdr:to>
      <xdr:col>1</xdr:col>
      <xdr:colOff>3676650</xdr:colOff>
      <xdr:row>6</xdr:row>
      <xdr:rowOff>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48250" y="63817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3733800</xdr:colOff>
      <xdr:row>3</xdr:row>
      <xdr:rowOff>152400</xdr:rowOff>
    </xdr:from>
    <xdr:to>
      <xdr:col>1</xdr:col>
      <xdr:colOff>4067175</xdr:colOff>
      <xdr:row>6</xdr:row>
      <xdr:rowOff>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91100" y="63817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752475</xdr:colOff>
      <xdr:row>3</xdr:row>
      <xdr:rowOff>95250</xdr:rowOff>
    </xdr:from>
    <xdr:to>
      <xdr:col>1</xdr:col>
      <xdr:colOff>1085850</xdr:colOff>
      <xdr:row>5</xdr:row>
      <xdr:rowOff>104775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0775" y="58102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3924300</xdr:colOff>
      <xdr:row>4</xdr:row>
      <xdr:rowOff>9525</xdr:rowOff>
    </xdr:from>
    <xdr:to>
      <xdr:col>1</xdr:col>
      <xdr:colOff>4305299</xdr:colOff>
      <xdr:row>6</xdr:row>
      <xdr:rowOff>19050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62526" y="657225"/>
          <a:ext cx="380999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3467100</xdr:colOff>
      <xdr:row>4</xdr:row>
      <xdr:rowOff>85725</xdr:rowOff>
    </xdr:from>
    <xdr:to>
      <xdr:col>1</xdr:col>
      <xdr:colOff>3800475</xdr:colOff>
      <xdr:row>6</xdr:row>
      <xdr:rowOff>95250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76825" y="73342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3171825</xdr:colOff>
      <xdr:row>4</xdr:row>
      <xdr:rowOff>47625</xdr:rowOff>
    </xdr:from>
    <xdr:to>
      <xdr:col>1</xdr:col>
      <xdr:colOff>3505200</xdr:colOff>
      <xdr:row>6</xdr:row>
      <xdr:rowOff>57150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19675" y="695325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3390900</xdr:colOff>
      <xdr:row>3</xdr:row>
      <xdr:rowOff>85725</xdr:rowOff>
    </xdr:from>
    <xdr:to>
      <xdr:col>1</xdr:col>
      <xdr:colOff>3724275</xdr:colOff>
      <xdr:row>5</xdr:row>
      <xdr:rowOff>95250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229200" y="571500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4295775</xdr:colOff>
      <xdr:row>3</xdr:row>
      <xdr:rowOff>123825</xdr:rowOff>
    </xdr:from>
    <xdr:to>
      <xdr:col>1</xdr:col>
      <xdr:colOff>4629150</xdr:colOff>
      <xdr:row>5</xdr:row>
      <xdr:rowOff>133350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514950" y="609600"/>
          <a:ext cx="333375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3571875</xdr:colOff>
      <xdr:row>4</xdr:row>
      <xdr:rowOff>19050</xdr:rowOff>
    </xdr:from>
    <xdr:to>
      <xdr:col>1</xdr:col>
      <xdr:colOff>3905250</xdr:colOff>
      <xdr:row>6</xdr:row>
      <xdr:rowOff>28575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181575" y="6667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0DAE69-872A-47BC-9715-FE51411FB03A}" name="TitleRegion1.a9.b41.1" displayName="TitleRegion1.a9.b41.1_9" ref="A9:B41" totalsRowShown="0" headerRowBorderDxfId="35" tableBorderDxfId="36" totalsRowBorderDxfId="34">
  <autoFilter ref="A9:B41" xr:uid="{7330D047-B2CB-4E70-80EF-8B80A1CE6C87}"/>
  <tableColumns count="2">
    <tableColumn id="1" xr3:uid="{BEA747B3-3E64-4216-88C7-50AB3664276C}" name="Column1" dataDxfId="33"/>
    <tableColumn id="2" xr3:uid="{9CEF67EC-C9EB-4CD8-9B9F-BB6F0FC27158}" name="אלפי ₪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34344B6-D989-42FA-B9E9-92A774ABDDF7}" name="RowTitleRegion1.a9.b41.2" displayName="_RowTitleRegion1.a9.b41.2_1" ref="A9:B41" totalsRowShown="0" headerRowBorderDxfId="7" tableBorderDxfId="8" totalsRowBorderDxfId="6">
  <autoFilter ref="A9:B41" xr:uid="{DCE4757C-D683-4212-BF80-33B2440EBB12}"/>
  <tableColumns count="2">
    <tableColumn id="1" xr3:uid="{C0D0A290-20D8-40B4-A78D-A39A87B77773}" name="עמודה1"/>
    <tableColumn id="2" xr3:uid="{B2C6ABB2-CDF6-4DBF-9B80-2B35A699C473}" name="אלפי ₪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08065FD-6CFE-4D4B-A502-24B037736024}" name="RowTitleRegion1.a9.b41.2" displayName="_RowTitleRegion1.a9.b41.2_2" ref="A9:B41" totalsRowShown="0" headerRowBorderDxfId="4" tableBorderDxfId="5" totalsRowBorderDxfId="3">
  <autoFilter ref="A9:B41" xr:uid="{C28AFAAC-24C4-49CB-9BEE-E4F9672B2F2F}"/>
  <tableColumns count="2">
    <tableColumn id="1" xr3:uid="{AD8681F8-71DE-4B96-902E-8C34F675317E}" name="עמודה1"/>
    <tableColumn id="2" xr3:uid="{42CBCD86-3590-42A9-A00B-8E1B7E394B51}" name="אלפי ₪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893AE5B-FD91-4751-9DBF-38553F898F78}" name="RowTitleRegion1.a9.b41.2" displayName="_RowTitleRegion1.a9.b41.2_3" ref="A9:B41" totalsRowShown="0" headerRowBorderDxfId="1" tableBorderDxfId="2" totalsRowBorderDxfId="0">
  <autoFilter ref="A9:B41" xr:uid="{80083427-2918-44ED-BBC8-C6B1E87E0F23}"/>
  <tableColumns count="2">
    <tableColumn id="1" xr3:uid="{DA548D77-E3D0-4032-86AD-76894FDD877A}" name="עמודה1"/>
    <tableColumn id="2" xr3:uid="{76F5512C-A9D3-4F9C-B414-CB54F1926828}" name="אלפי ₪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E72165E-9220-47F0-A267-0DE6AF697FF4}" name="TitleRegion1.a2.b58.2" displayName="TitleRegion1.a2.b58.2" ref="A2:B58" totalsRowShown="0" tableBorderDxfId="32">
  <autoFilter ref="A2:B58" xr:uid="{BD751F7C-2137-46B7-8EE2-75EDB6C0D01D}">
    <filterColumn colId="0" hiddenButton="1"/>
    <filterColumn colId="1" hiddenButton="1"/>
  </autoFilter>
  <tableColumns count="2">
    <tableColumn id="1" xr3:uid="{DE30C2DC-0849-4BA7-B929-79CCC399908D}" name="ריק במקור" dataDxfId="31"/>
    <tableColumn id="2" xr3:uid="{585DDE7B-2260-40E5-A8A2-FD94A1BD2C22}" name="ריק במקור2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F770216-14C0-4138-98E0-0F38D44C37CF}" name="TitleRegion1.a9.b49.2" displayName="TitleRegion1.a9.b49.2" ref="A9:B49" totalsRowShown="0" headerRowBorderDxfId="29" tableBorderDxfId="30" totalsRowBorderDxfId="28">
  <autoFilter ref="A9:B49" xr:uid="{EED6CFDF-5BD8-4908-A924-2426A12B4566}">
    <filterColumn colId="0" hiddenButton="1"/>
    <filterColumn colId="1" hiddenButton="1"/>
  </autoFilter>
  <tableColumns count="2">
    <tableColumn id="1" xr3:uid="{36F19B97-7ADC-44D2-A681-E6C50CC20D6F}" name="עמודה1" dataDxfId="27"/>
    <tableColumn id="2" xr3:uid="{59C4F637-34FA-4B69-91EC-5C3CBAF20EA8}" name="אלפי ₪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24F9F4F-13C4-47A1-9C07-AAC4CAFDF524}" name="TitleRegion1.a9.b41.2" displayName="TitleRegion1.a9.b41.2" ref="A9:B41" totalsRowShown="0" headerRowBorderDxfId="25" tableBorderDxfId="26" totalsRowBorderDxfId="24">
  <autoFilter ref="A9:B41" xr:uid="{063926EC-179E-43AD-971A-A574625BB957}">
    <filterColumn colId="0" hiddenButton="1"/>
    <filterColumn colId="1" hiddenButton="1"/>
  </autoFilter>
  <tableColumns count="2">
    <tableColumn id="1" xr3:uid="{83D8E403-F8A7-4594-8209-5CFC7A77223A}" name="עמודה1"/>
    <tableColumn id="2" xr3:uid="{3CE9EC45-902E-46D6-80A8-7863DF5A3E31}" name="אלפי ₪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BA8BBDC-0E60-4D7C-B0A6-ECE95FF0A9E7}" name="TitleRegion1.a9.b41.2" displayName="TitleRegion1.a9.b41.2_1" ref="A9:B41" totalsRowShown="0" headerRowBorderDxfId="22" tableBorderDxfId="23" totalsRowBorderDxfId="21">
  <autoFilter ref="A9:B41" xr:uid="{80EAC396-1CFC-4FBB-A265-0253893DCADC}"/>
  <tableColumns count="2">
    <tableColumn id="1" xr3:uid="{5600D611-26A0-4650-8BB2-CA901CDEF525}" name="עמודה1"/>
    <tableColumn id="2" xr3:uid="{BD171207-B8AE-42CC-B21B-1B3077A6E838}" name="אלפי ₪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F960630-9204-4A89-958D-7A2D2252A45E}" name="TitleRegion1.a9.b41.2" displayName="TitleRegion1.a9.b41.2_2" ref="A9:B41" totalsRowShown="0" headerRowBorderDxfId="19" tableBorderDxfId="20" totalsRowBorderDxfId="18">
  <autoFilter ref="A9:B41" xr:uid="{A9BF8A13-E25F-4BEC-BD6B-F526822F3EBF}"/>
  <tableColumns count="2">
    <tableColumn id="1" xr3:uid="{E5AAF206-1AAE-4D34-B12F-D357207FFA5B}" name="עמודה1"/>
    <tableColumn id="2" xr3:uid="{0B965999-C161-45F4-93D3-62D80A71F5B2}" name="אלפי ₪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6620377-E35E-4538-A6CF-3BEDA9952859}" name="RowTitleRegion1.a9.b41.2" displayName="RowTitleRegion1.a9.b41.2" ref="A9:B41" totalsRowShown="0" headerRowBorderDxfId="16" tableBorderDxfId="17" totalsRowBorderDxfId="15">
  <autoFilter ref="A9:B41" xr:uid="{11EC6B30-675A-4CCD-93A0-79ADD77FB668}">
    <filterColumn colId="0" hiddenButton="1"/>
    <filterColumn colId="1" hiddenButton="1"/>
  </autoFilter>
  <tableColumns count="2">
    <tableColumn id="1" xr3:uid="{0CC060EB-3661-404E-BAA1-AEFF46CE105B}" name="עמודה1"/>
    <tableColumn id="2" xr3:uid="{4DB1111F-8886-4C52-8D2E-C03BA25152E5}" name="אלפי ₪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4EC92C-CD4D-4935-ACB5-E980F6258917}" name="RowTitleRegion1.a9.b41.2" displayName="RowTitleRegion1.a9.b41.2_" ref="A9:B41" totalsRowShown="0" headerRowBorderDxfId="13" tableBorderDxfId="14" totalsRowBorderDxfId="12">
  <autoFilter ref="A9:B41" xr:uid="{9B4D7D66-3EA5-4AFF-86C6-21A42680B1A3}"/>
  <tableColumns count="2">
    <tableColumn id="1" xr3:uid="{5E3DA21C-0F00-4FEB-94F9-900B1B744F68}" name="עמודה1"/>
    <tableColumn id="2" xr3:uid="{D0887918-4D0C-4F50-A53C-26EB487EAFA9}" name="אלפי ₪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574A6C5-2C78-4D65-B82B-701CF037B726}" name="RowTitleRegion1.a9.b41.2" displayName="_RowTitleRegion1.a9.b41.2" ref="A9:B41" totalsRowShown="0" headerRowBorderDxfId="10" tableBorderDxfId="11" totalsRowBorderDxfId="9">
  <autoFilter ref="A9:B41" xr:uid="{722B4AB6-5A2A-4815-9FA6-80F74D1EBDDF}"/>
  <tableColumns count="2">
    <tableColumn id="1" xr3:uid="{74D7807D-2A13-42A3-B6E6-CCFA27035B5D}" name="עמודה1"/>
    <tableColumn id="2" xr3:uid="{7DD4B591-C827-4B25-9590-AAF85A45C472}" name="אלפי ₪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12" sqref="A9:B41"/>
    </sheetView>
  </sheetViews>
  <sheetFormatPr defaultColWidth="0" defaultRowHeight="12.75" zeroHeight="1" x14ac:dyDescent="0.2"/>
  <cols>
    <col min="1" max="1" width="11.140625" customWidth="1"/>
    <col min="2" max="2" width="74.140625" customWidth="1"/>
    <col min="3" max="3" width="9.140625" customWidth="1"/>
    <col min="53" max="16384" width="9.140625" hidden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77</v>
      </c>
      <c r="B7" s="50"/>
    </row>
    <row r="8" spans="1:2" x14ac:dyDescent="0.2">
      <c r="A8" s="51"/>
      <c r="B8" s="50"/>
    </row>
    <row r="9" spans="1:2" x14ac:dyDescent="0.2">
      <c r="A9" s="29" t="s">
        <v>93</v>
      </c>
      <c r="B9" s="23" t="s">
        <v>2</v>
      </c>
    </row>
    <row r="10" spans="1:2" x14ac:dyDescent="0.2">
      <c r="A10" s="11" t="s">
        <v>3</v>
      </c>
      <c r="B10" s="17" t="e">
        <f>B11+B12</f>
        <v>#VALUE!</v>
      </c>
    </row>
    <row r="11" spans="1:2" x14ac:dyDescent="0.2">
      <c r="A11" s="9" t="s">
        <v>4</v>
      </c>
      <c r="B11" s="25" t="s">
        <v>91</v>
      </c>
    </row>
    <row r="12" spans="1:2" x14ac:dyDescent="0.2">
      <c r="A12" s="9" t="s">
        <v>5</v>
      </c>
      <c r="B12" s="19">
        <f>'13909'!B12+'13910'!B12+'13911'!B12+'13912'!B12+'13913'!B12+'13917'!B12+'13915'!B12+'13914'!B12+'13916'!B12</f>
        <v>278.15299999999996</v>
      </c>
    </row>
    <row r="13" spans="1:2" x14ac:dyDescent="0.2">
      <c r="A13" s="9"/>
      <c r="B13" s="25" t="s">
        <v>91</v>
      </c>
    </row>
    <row r="14" spans="1:2" x14ac:dyDescent="0.2">
      <c r="A14" s="11" t="s">
        <v>6</v>
      </c>
      <c r="B14" s="17" t="e">
        <f>B15+B16</f>
        <v>#VALUE!</v>
      </c>
    </row>
    <row r="15" spans="1:2" x14ac:dyDescent="0.2">
      <c r="A15" s="9" t="s">
        <v>7</v>
      </c>
      <c r="B15" s="25" t="s">
        <v>91</v>
      </c>
    </row>
    <row r="16" spans="1:2" x14ac:dyDescent="0.2">
      <c r="A16" s="9" t="s">
        <v>8</v>
      </c>
      <c r="B16" s="19">
        <f>'13909'!B16+'13910'!B16+'13911'!B16+'13912'!B16+'13913'!B16+'13917'!B16+'13915'!B16+'13914'!B16+'13916'!B16</f>
        <v>4.2779999999999996</v>
      </c>
    </row>
    <row r="17" spans="1:2" x14ac:dyDescent="0.2">
      <c r="A17" s="11" t="s">
        <v>9</v>
      </c>
      <c r="B17" s="17" t="e">
        <f>B18+B19+B20</f>
        <v>#VALUE!</v>
      </c>
    </row>
    <row r="18" spans="1:2" x14ac:dyDescent="0.2">
      <c r="A18" s="9" t="s">
        <v>10</v>
      </c>
      <c r="B18" s="19">
        <f>'13909'!B18+'13910'!B18+'13911'!B18+'13912'!B18+'13913'!B18+'13917'!B18+'13915'!B18+'13914'!B18+'13916'!B18</f>
        <v>23.935000000000002</v>
      </c>
    </row>
    <row r="19" spans="1:2" x14ac:dyDescent="0.2">
      <c r="A19" s="9" t="s">
        <v>11</v>
      </c>
      <c r="B19" s="25" t="s">
        <v>91</v>
      </c>
    </row>
    <row r="20" spans="1:2" x14ac:dyDescent="0.2">
      <c r="A20" s="9" t="s">
        <v>12</v>
      </c>
      <c r="B20" s="25" t="s">
        <v>91</v>
      </c>
    </row>
    <row r="21" spans="1:2" x14ac:dyDescent="0.2">
      <c r="A21" s="11" t="s">
        <v>13</v>
      </c>
      <c r="B21" s="17" t="e">
        <f>SUM(B22:B29)</f>
        <v>#VALUE!</v>
      </c>
    </row>
    <row r="22" spans="1:2" x14ac:dyDescent="0.2">
      <c r="A22" s="9" t="s">
        <v>14</v>
      </c>
      <c r="B22" s="19" t="e">
        <f>'13909'!B22+'13910'!B22+'13911'!B22+'13912'!B22+'13913'!B22+'13917'!B22+'13915'!B22+'13914'!B22+'13916'!B22</f>
        <v>#VALUE!</v>
      </c>
    </row>
    <row r="23" spans="1:2" x14ac:dyDescent="0.2">
      <c r="A23" s="9" t="s">
        <v>15</v>
      </c>
      <c r="B23" s="25" t="s">
        <v>91</v>
      </c>
    </row>
    <row r="24" spans="1:2" x14ac:dyDescent="0.2">
      <c r="A24" s="9" t="s">
        <v>16</v>
      </c>
      <c r="B24" s="25" t="s">
        <v>91</v>
      </c>
    </row>
    <row r="25" spans="1:2" x14ac:dyDescent="0.2">
      <c r="A25" s="9" t="s">
        <v>17</v>
      </c>
      <c r="B25" s="25" t="s">
        <v>91</v>
      </c>
    </row>
    <row r="26" spans="1:2" x14ac:dyDescent="0.2">
      <c r="A26" s="9" t="s">
        <v>18</v>
      </c>
      <c r="B26" s="19">
        <f>'13909'!B26+'13910'!B26+'13911'!B26+'13912'!B26+'13913'!B26+'13917'!B26+'13915'!B26+'13914'!B26+'13916'!B26</f>
        <v>10.166</v>
      </c>
    </row>
    <row r="27" spans="1:2" x14ac:dyDescent="0.2">
      <c r="A27" s="9" t="s">
        <v>19</v>
      </c>
      <c r="B27" s="18">
        <f>'13909'!B27+'13910'!B27+'13911'!B27+'13912'!B27+'13913'!B27+'13917'!B27+'13915'!B27+'13914'!B27+'13916'!B27</f>
        <v>0</v>
      </c>
    </row>
    <row r="28" spans="1:2" x14ac:dyDescent="0.2">
      <c r="A28" s="9" t="s">
        <v>20</v>
      </c>
      <c r="B28" s="18">
        <f>'13909'!B28+'13910'!B28+'13911'!B28+'13912'!B28+'13913'!B28+'13917'!B28+'13915'!B28+'13914'!B28+'13916'!B28</f>
        <v>0</v>
      </c>
    </row>
    <row r="29" spans="1:2" x14ac:dyDescent="0.2">
      <c r="A29" s="9" t="s">
        <v>21</v>
      </c>
      <c r="B29" s="18">
        <f>'13909'!B29+'13910'!B29+'13911'!B29+'13912'!B29+'13913'!B29+'13917'!B29+'13915'!B29+'13914'!B29+'13916'!B29</f>
        <v>0</v>
      </c>
    </row>
    <row r="30" spans="1:2" x14ac:dyDescent="0.2">
      <c r="A30" s="9"/>
      <c r="B30" s="25" t="s">
        <v>91</v>
      </c>
    </row>
    <row r="31" spans="1:2" x14ac:dyDescent="0.2">
      <c r="A31" s="11" t="s">
        <v>22</v>
      </c>
      <c r="B31" s="20" t="e">
        <f>B32+B33</f>
        <v>#VALUE!</v>
      </c>
    </row>
    <row r="32" spans="1:2" x14ac:dyDescent="0.2">
      <c r="A32" s="9" t="s">
        <v>23</v>
      </c>
      <c r="B32" s="25" t="s">
        <v>91</v>
      </c>
    </row>
    <row r="33" spans="1:2" x14ac:dyDescent="0.2">
      <c r="A33" s="9" t="s">
        <v>24</v>
      </c>
      <c r="B33" s="25" t="s">
        <v>91</v>
      </c>
    </row>
    <row r="34" spans="1:2" x14ac:dyDescent="0.2">
      <c r="A34" s="9"/>
      <c r="B34" s="25" t="s">
        <v>91</v>
      </c>
    </row>
    <row r="35" spans="1:2" x14ac:dyDescent="0.2">
      <c r="A35" s="11" t="s">
        <v>25</v>
      </c>
      <c r="B35" s="21" t="e">
        <f>B10+B14+B17+B21+B31</f>
        <v>#VALUE!</v>
      </c>
    </row>
    <row r="36" spans="1:2" x14ac:dyDescent="0.2">
      <c r="A36" s="9"/>
      <c r="B36" s="25" t="s">
        <v>91</v>
      </c>
    </row>
    <row r="37" spans="1:2" x14ac:dyDescent="0.2">
      <c r="A37" s="11" t="s">
        <v>26</v>
      </c>
      <c r="B37" s="26" t="s">
        <v>91</v>
      </c>
    </row>
    <row r="38" spans="1:2" x14ac:dyDescent="0.2">
      <c r="A38" s="9" t="s">
        <v>27</v>
      </c>
      <c r="B38" s="22" t="e">
        <f>(B18+B21+B33)/B41</f>
        <v>#VALUE!</v>
      </c>
    </row>
    <row r="39" spans="1:2" x14ac:dyDescent="0.2">
      <c r="A39" s="9" t="s">
        <v>28</v>
      </c>
      <c r="B39" s="22" t="e">
        <f>B35/667419.838</f>
        <v>#VALUE!</v>
      </c>
    </row>
    <row r="40" spans="1:2" x14ac:dyDescent="0.2">
      <c r="A40" s="9"/>
      <c r="B40" s="26" t="s">
        <v>91</v>
      </c>
    </row>
    <row r="41" spans="1:2" x14ac:dyDescent="0.2">
      <c r="A41" s="31" t="s">
        <v>29</v>
      </c>
      <c r="B41" s="24">
        <v>667419.83799999999</v>
      </c>
    </row>
    <row r="42" spans="1:2" x14ac:dyDescent="0.2"/>
    <row r="43" spans="1:2" x14ac:dyDescent="0.2"/>
    <row r="44" spans="1:2" x14ac:dyDescent="0.2">
      <c r="A44" s="1" t="s">
        <v>30</v>
      </c>
    </row>
    <row r="45" spans="1:2" x14ac:dyDescent="0.2"/>
    <row r="46" spans="1:2" x14ac:dyDescent="0.2"/>
    <row r="47" spans="1:2" x14ac:dyDescent="0.2"/>
    <row r="48" spans="1:2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spans="3:3" x14ac:dyDescent="0.2"/>
    <row r="9986" spans="3:3" x14ac:dyDescent="0.2"/>
    <row r="9987" spans="3:3" x14ac:dyDescent="0.2"/>
    <row r="9988" spans="3:3" x14ac:dyDescent="0.2"/>
    <row r="9989" spans="3:3" x14ac:dyDescent="0.2"/>
    <row r="9990" spans="3:3" x14ac:dyDescent="0.2"/>
    <row r="9991" spans="3:3" x14ac:dyDescent="0.2"/>
    <row r="9992" spans="3:3" x14ac:dyDescent="0.2"/>
    <row r="9993" spans="3:3" x14ac:dyDescent="0.2"/>
    <row r="9994" spans="3:3" x14ac:dyDescent="0.2"/>
    <row r="9995" spans="3:3" x14ac:dyDescent="0.2"/>
    <row r="9996" spans="3:3" x14ac:dyDescent="0.2"/>
    <row r="9997" spans="3:3" x14ac:dyDescent="0.2"/>
    <row r="9998" spans="3:3" x14ac:dyDescent="0.2"/>
    <row r="9999" spans="3:3" x14ac:dyDescent="0.2"/>
    <row r="10000" spans="3:3" x14ac:dyDescent="0.2">
      <c r="C10000">
        <v>1</v>
      </c>
    </row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7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84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35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46">
        <v>0.70499999999999996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35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46">
        <v>5.0000000000000001E-3</v>
      </c>
    </row>
    <row r="17" spans="1:2" x14ac:dyDescent="0.2">
      <c r="A17" s="11" t="s">
        <v>9</v>
      </c>
      <c r="B17" s="35" t="e">
        <f>B18+B19+B20</f>
        <v>#VALUE!</v>
      </c>
    </row>
    <row r="18" spans="1:2" x14ac:dyDescent="0.2">
      <c r="A18" s="9" t="s">
        <v>10</v>
      </c>
      <c r="B18" s="46">
        <v>0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35">
        <f>SUM(B22:B29)</f>
        <v>3.1E-2</v>
      </c>
    </row>
    <row r="22" spans="1:2" x14ac:dyDescent="0.2">
      <c r="A22" s="9" t="s">
        <v>14</v>
      </c>
      <c r="B22" s="46">
        <v>2E-3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46">
        <v>2.9000000000000001E-2</v>
      </c>
    </row>
    <row r="27" spans="1:2" x14ac:dyDescent="0.2">
      <c r="A27" s="9" t="s">
        <v>19</v>
      </c>
      <c r="B27" s="46">
        <v>0</v>
      </c>
    </row>
    <row r="28" spans="1:2" x14ac:dyDescent="0.2">
      <c r="A28" s="9" t="s">
        <v>20</v>
      </c>
      <c r="B28" s="46">
        <v>0</v>
      </c>
    </row>
    <row r="29" spans="1:2" x14ac:dyDescent="0.2">
      <c r="A29" s="9" t="s">
        <v>21</v>
      </c>
      <c r="B29" s="46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35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35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B35/1468.648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1468.6479999999999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7.710937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85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37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36">
        <v>0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37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46">
        <v>2E-3</v>
      </c>
    </row>
    <row r="17" spans="1:2" x14ac:dyDescent="0.2">
      <c r="A17" s="11" t="s">
        <v>9</v>
      </c>
      <c r="B17" s="37" t="e">
        <f>B18+B19+B20</f>
        <v>#VALUE!</v>
      </c>
    </row>
    <row r="18" spans="1:2" x14ac:dyDescent="0.2">
      <c r="A18" s="9" t="s">
        <v>10</v>
      </c>
      <c r="B18" s="36">
        <v>0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37">
        <f>SUM(B22:B29)</f>
        <v>0</v>
      </c>
    </row>
    <row r="22" spans="1:2" x14ac:dyDescent="0.2">
      <c r="A22" s="9" t="s">
        <v>14</v>
      </c>
      <c r="B22" s="33" t="s">
        <v>91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36">
        <v>0</v>
      </c>
    </row>
    <row r="27" spans="1:2" x14ac:dyDescent="0.2">
      <c r="A27" s="9" t="s">
        <v>19</v>
      </c>
      <c r="B27" s="36">
        <v>0</v>
      </c>
    </row>
    <row r="28" spans="1:2" x14ac:dyDescent="0.2">
      <c r="A28" s="9" t="s">
        <v>20</v>
      </c>
      <c r="B28" s="36">
        <v>0</v>
      </c>
    </row>
    <row r="29" spans="1:2" x14ac:dyDescent="0.2">
      <c r="A29" s="9" t="s">
        <v>21</v>
      </c>
      <c r="B29" s="36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37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28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B35/797.813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797.81299999999999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6.8554687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86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37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36">
        <v>0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37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36">
        <v>0</v>
      </c>
    </row>
    <row r="17" spans="1:2" x14ac:dyDescent="0.2">
      <c r="A17" s="11" t="s">
        <v>9</v>
      </c>
      <c r="B17" s="37" t="e">
        <f>B18+B19+B20</f>
        <v>#VALUE!</v>
      </c>
    </row>
    <row r="18" spans="1:2" x14ac:dyDescent="0.2">
      <c r="A18" s="9" t="s">
        <v>10</v>
      </c>
      <c r="B18" s="36">
        <v>0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37">
        <f>SUM(B22:B29)</f>
        <v>0</v>
      </c>
    </row>
    <row r="22" spans="1:2" x14ac:dyDescent="0.2">
      <c r="A22" s="9" t="s">
        <v>14</v>
      </c>
      <c r="B22" s="33" t="s">
        <v>91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36">
        <v>0</v>
      </c>
    </row>
    <row r="27" spans="1:2" x14ac:dyDescent="0.2">
      <c r="A27" s="9" t="s">
        <v>19</v>
      </c>
      <c r="B27" s="36">
        <v>0</v>
      </c>
    </row>
    <row r="28" spans="1:2" x14ac:dyDescent="0.2">
      <c r="A28" s="9" t="s">
        <v>20</v>
      </c>
      <c r="B28" s="36">
        <v>0</v>
      </c>
    </row>
    <row r="29" spans="1:2" x14ac:dyDescent="0.2">
      <c r="A29" s="9" t="s">
        <v>21</v>
      </c>
      <c r="B29" s="36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37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28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B35/392.035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392.03500000000003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11.140625" customWidth="1"/>
    <col min="2" max="2" width="71.8554687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60" t="s">
        <v>91</v>
      </c>
      <c r="B2" s="61" t="s">
        <v>94</v>
      </c>
    </row>
    <row r="3" spans="1:2" x14ac:dyDescent="0.2">
      <c r="A3" s="16" t="s">
        <v>31</v>
      </c>
      <c r="B3" s="61" t="s">
        <v>91</v>
      </c>
    </row>
    <row r="4" spans="1:2" x14ac:dyDescent="0.2">
      <c r="A4" s="60" t="s">
        <v>91</v>
      </c>
      <c r="B4" s="61" t="s">
        <v>91</v>
      </c>
    </row>
    <row r="5" spans="1:2" x14ac:dyDescent="0.2">
      <c r="A5" s="15" t="s">
        <v>90</v>
      </c>
      <c r="B5" s="61" t="s">
        <v>91</v>
      </c>
    </row>
    <row r="6" spans="1:2" x14ac:dyDescent="0.2">
      <c r="A6" s="60" t="s">
        <v>91</v>
      </c>
      <c r="B6" s="61" t="s">
        <v>91</v>
      </c>
    </row>
    <row r="7" spans="1:2" x14ac:dyDescent="0.2">
      <c r="A7" s="15" t="s">
        <v>77</v>
      </c>
      <c r="B7" s="61" t="s">
        <v>91</v>
      </c>
    </row>
    <row r="8" spans="1:2" x14ac:dyDescent="0.2">
      <c r="A8" s="60" t="s">
        <v>91</v>
      </c>
      <c r="B8" s="61" t="s">
        <v>91</v>
      </c>
    </row>
    <row r="9" spans="1:2" x14ac:dyDescent="0.2">
      <c r="A9" s="13" t="s">
        <v>92</v>
      </c>
      <c r="B9" s="59" t="s">
        <v>2</v>
      </c>
    </row>
    <row r="10" spans="1:2" x14ac:dyDescent="0.2">
      <c r="A10" s="14" t="s">
        <v>32</v>
      </c>
      <c r="B10" s="54" t="s">
        <v>91</v>
      </c>
    </row>
    <row r="11" spans="1:2" x14ac:dyDescent="0.2">
      <c r="A11" s="14" t="s">
        <v>33</v>
      </c>
      <c r="B11" s="54" t="s">
        <v>91</v>
      </c>
    </row>
    <row r="12" spans="1:2" x14ac:dyDescent="0.2">
      <c r="A12" s="13" t="s">
        <v>34</v>
      </c>
      <c r="B12" s="55" t="s">
        <v>91</v>
      </c>
    </row>
    <row r="13" spans="1:2" x14ac:dyDescent="0.2">
      <c r="A13" s="13" t="s">
        <v>35</v>
      </c>
      <c r="B13" s="55" t="s">
        <v>91</v>
      </c>
    </row>
    <row r="14" spans="1:2" x14ac:dyDescent="0.2">
      <c r="A14" s="13" t="s">
        <v>36</v>
      </c>
      <c r="B14" s="55" t="s">
        <v>91</v>
      </c>
    </row>
    <row r="15" spans="1:2" x14ac:dyDescent="0.2">
      <c r="A15" s="14" t="s">
        <v>37</v>
      </c>
      <c r="B15" s="54" t="s">
        <v>91</v>
      </c>
    </row>
    <row r="16" spans="1:2" x14ac:dyDescent="0.2">
      <c r="A16" s="13" t="s">
        <v>38</v>
      </c>
      <c r="B16" s="56">
        <v>278.15300000000002</v>
      </c>
    </row>
    <row r="17" spans="1:2" x14ac:dyDescent="0.2">
      <c r="A17" s="13" t="s">
        <v>35</v>
      </c>
      <c r="B17" s="55" t="s">
        <v>91</v>
      </c>
    </row>
    <row r="18" spans="1:2" x14ac:dyDescent="0.2">
      <c r="A18" s="13" t="s">
        <v>36</v>
      </c>
      <c r="B18" s="55" t="s">
        <v>91</v>
      </c>
    </row>
    <row r="19" spans="1:2" x14ac:dyDescent="0.2">
      <c r="A19" s="14" t="s">
        <v>39</v>
      </c>
      <c r="B19" s="57">
        <f>SUM(B12:B14)+SUM(B16:B18)</f>
        <v>278.15300000000002</v>
      </c>
    </row>
    <row r="20" spans="1:2" x14ac:dyDescent="0.2">
      <c r="A20" s="52" t="s">
        <v>91</v>
      </c>
      <c r="B20" s="55" t="s">
        <v>91</v>
      </c>
    </row>
    <row r="21" spans="1:2" x14ac:dyDescent="0.2">
      <c r="A21" s="14" t="s">
        <v>40</v>
      </c>
      <c r="B21" s="54" t="s">
        <v>91</v>
      </c>
    </row>
    <row r="22" spans="1:2" x14ac:dyDescent="0.2">
      <c r="A22" s="14" t="s">
        <v>33</v>
      </c>
      <c r="B22" s="54" t="s">
        <v>91</v>
      </c>
    </row>
    <row r="23" spans="1:2" x14ac:dyDescent="0.2">
      <c r="A23" s="13" t="s">
        <v>41</v>
      </c>
      <c r="B23" s="55" t="s">
        <v>91</v>
      </c>
    </row>
    <row r="24" spans="1:2" x14ac:dyDescent="0.2">
      <c r="A24" s="13" t="s">
        <v>42</v>
      </c>
      <c r="B24" s="55" t="s">
        <v>91</v>
      </c>
    </row>
    <row r="25" spans="1:2" x14ac:dyDescent="0.2">
      <c r="A25" s="13" t="s">
        <v>36</v>
      </c>
      <c r="B25" s="55" t="s">
        <v>91</v>
      </c>
    </row>
    <row r="26" spans="1:2" x14ac:dyDescent="0.2">
      <c r="A26" s="14" t="s">
        <v>37</v>
      </c>
      <c r="B26" s="54" t="s">
        <v>91</v>
      </c>
    </row>
    <row r="27" spans="1:2" x14ac:dyDescent="0.2">
      <c r="A27" s="13" t="s">
        <v>38</v>
      </c>
      <c r="B27" s="56">
        <v>4.2779999999999996</v>
      </c>
    </row>
    <row r="28" spans="1:2" x14ac:dyDescent="0.2">
      <c r="A28" s="13" t="s">
        <v>42</v>
      </c>
      <c r="B28" s="55" t="s">
        <v>91</v>
      </c>
    </row>
    <row r="29" spans="1:2" x14ac:dyDescent="0.2">
      <c r="A29" s="13" t="s">
        <v>36</v>
      </c>
      <c r="B29" s="56">
        <v>0</v>
      </c>
    </row>
    <row r="30" spans="1:2" x14ac:dyDescent="0.2">
      <c r="A30" s="14" t="s">
        <v>43</v>
      </c>
      <c r="B30" s="57">
        <f>SUM(B23:B25)+SUM(B27:B29)</f>
        <v>4.2779999999999996</v>
      </c>
    </row>
    <row r="31" spans="1:2" x14ac:dyDescent="0.2">
      <c r="A31" s="52" t="s">
        <v>91</v>
      </c>
      <c r="B31" s="55" t="s">
        <v>91</v>
      </c>
    </row>
    <row r="32" spans="1:2" x14ac:dyDescent="0.2">
      <c r="A32" s="14" t="s">
        <v>44</v>
      </c>
      <c r="B32" s="54" t="s">
        <v>91</v>
      </c>
    </row>
    <row r="33" spans="1:2" x14ac:dyDescent="0.2">
      <c r="A33" s="13" t="s">
        <v>45</v>
      </c>
      <c r="B33" s="56">
        <v>23.934999999999999</v>
      </c>
    </row>
    <row r="34" spans="1:2" x14ac:dyDescent="0.2">
      <c r="A34" s="13" t="s">
        <v>46</v>
      </c>
      <c r="B34" s="55" t="s">
        <v>91</v>
      </c>
    </row>
    <row r="35" spans="1:2" x14ac:dyDescent="0.2">
      <c r="A35" s="13" t="s">
        <v>36</v>
      </c>
      <c r="B35" s="55" t="s">
        <v>91</v>
      </c>
    </row>
    <row r="36" spans="1:2" x14ac:dyDescent="0.2">
      <c r="A36" s="14" t="s">
        <v>47</v>
      </c>
      <c r="B36" s="57">
        <f>SUM(B33:B35)</f>
        <v>23.934999999999999</v>
      </c>
    </row>
    <row r="37" spans="1:2" x14ac:dyDescent="0.2">
      <c r="A37" s="52" t="s">
        <v>91</v>
      </c>
      <c r="B37" s="55" t="s">
        <v>91</v>
      </c>
    </row>
    <row r="38" spans="1:2" x14ac:dyDescent="0.2">
      <c r="A38" s="14" t="s">
        <v>48</v>
      </c>
      <c r="B38" s="54" t="s">
        <v>91</v>
      </c>
    </row>
    <row r="39" spans="1:2" x14ac:dyDescent="0.2">
      <c r="A39" s="13" t="s">
        <v>45</v>
      </c>
      <c r="B39" s="55" t="s">
        <v>91</v>
      </c>
    </row>
    <row r="40" spans="1:2" x14ac:dyDescent="0.2">
      <c r="A40" s="13" t="s">
        <v>46</v>
      </c>
      <c r="B40" s="55" t="s">
        <v>91</v>
      </c>
    </row>
    <row r="41" spans="1:2" x14ac:dyDescent="0.2">
      <c r="A41" s="13" t="s">
        <v>36</v>
      </c>
      <c r="B41" s="55" t="s">
        <v>91</v>
      </c>
    </row>
    <row r="42" spans="1:2" x14ac:dyDescent="0.2">
      <c r="A42" s="14" t="s">
        <v>49</v>
      </c>
      <c r="B42" s="57">
        <f>SUM(B39:B41)</f>
        <v>0</v>
      </c>
    </row>
    <row r="43" spans="1:2" x14ac:dyDescent="0.2">
      <c r="A43" s="52" t="s">
        <v>91</v>
      </c>
      <c r="B43" s="55" t="s">
        <v>91</v>
      </c>
    </row>
    <row r="44" spans="1:2" x14ac:dyDescent="0.2">
      <c r="A44" s="14" t="s">
        <v>50</v>
      </c>
      <c r="B44" s="54" t="s">
        <v>91</v>
      </c>
    </row>
    <row r="45" spans="1:2" x14ac:dyDescent="0.2">
      <c r="A45" s="13" t="s">
        <v>45</v>
      </c>
      <c r="B45" s="55" t="s">
        <v>91</v>
      </c>
    </row>
    <row r="46" spans="1:2" x14ac:dyDescent="0.2">
      <c r="A46" s="13" t="s">
        <v>46</v>
      </c>
      <c r="B46" s="55" t="s">
        <v>91</v>
      </c>
    </row>
    <row r="47" spans="1:2" x14ac:dyDescent="0.2">
      <c r="A47" s="14" t="s">
        <v>51</v>
      </c>
      <c r="B47" s="55" t="s">
        <v>91</v>
      </c>
    </row>
    <row r="48" spans="1:2" x14ac:dyDescent="0.2">
      <c r="A48" s="52" t="s">
        <v>91</v>
      </c>
      <c r="B48" s="57">
        <f>SUM(B45:B47)</f>
        <v>0</v>
      </c>
    </row>
    <row r="49" spans="1:2" x14ac:dyDescent="0.2">
      <c r="A49" s="52" t="s">
        <v>91</v>
      </c>
      <c r="B49" s="55" t="s">
        <v>91</v>
      </c>
    </row>
    <row r="50" spans="1:2" x14ac:dyDescent="0.2">
      <c r="A50" s="14" t="s">
        <v>52</v>
      </c>
      <c r="B50" s="54" t="s">
        <v>91</v>
      </c>
    </row>
    <row r="51" spans="1:2" x14ac:dyDescent="0.2">
      <c r="A51" s="13" t="s">
        <v>45</v>
      </c>
      <c r="B51" s="55" t="s">
        <v>91</v>
      </c>
    </row>
    <row r="52" spans="1:2" x14ac:dyDescent="0.2">
      <c r="A52" s="13" t="s">
        <v>46</v>
      </c>
      <c r="B52" s="55" t="s">
        <v>91</v>
      </c>
    </row>
    <row r="53" spans="1:2" x14ac:dyDescent="0.2">
      <c r="A53" s="13" t="s">
        <v>36</v>
      </c>
      <c r="B53" s="55" t="s">
        <v>91</v>
      </c>
    </row>
    <row r="54" spans="1:2" x14ac:dyDescent="0.2">
      <c r="A54" s="14" t="s">
        <v>53</v>
      </c>
      <c r="B54" s="57">
        <f>SUM(B51:B53)</f>
        <v>0</v>
      </c>
    </row>
    <row r="55" spans="1:2" x14ac:dyDescent="0.2">
      <c r="A55" s="52" t="s">
        <v>91</v>
      </c>
      <c r="B55" s="54" t="s">
        <v>91</v>
      </c>
    </row>
    <row r="56" spans="1:2" x14ac:dyDescent="0.2">
      <c r="A56" s="14" t="s">
        <v>54</v>
      </c>
      <c r="B56" s="57">
        <f>B19+B30+B36+B42+B48+B54</f>
        <v>306.36600000000004</v>
      </c>
    </row>
    <row r="57" spans="1:2" x14ac:dyDescent="0.2">
      <c r="A57" s="52" t="s">
        <v>91</v>
      </c>
      <c r="B57" s="54" t="s">
        <v>91</v>
      </c>
    </row>
    <row r="58" spans="1:2" x14ac:dyDescent="0.2">
      <c r="A58" s="53" t="s">
        <v>55</v>
      </c>
      <c r="B58" s="58">
        <v>667419.83799999999</v>
      </c>
    </row>
    <row r="59" spans="1:2" x14ac:dyDescent="0.2"/>
    <row r="60" spans="1:2" x14ac:dyDescent="0.2"/>
    <row r="61" spans="1:2" x14ac:dyDescent="0.2"/>
    <row r="62" spans="1:2" x14ac:dyDescent="0.2">
      <c r="A62" s="1" t="s">
        <v>30</v>
      </c>
    </row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1">
    <mergeCell ref="A1:B1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A7" workbookViewId="0">
      <selection activeCell="A10" sqref="A10:B49"/>
    </sheetView>
  </sheetViews>
  <sheetFormatPr defaultColWidth="0" defaultRowHeight="12.75" zeroHeight="1" x14ac:dyDescent="0.2"/>
  <cols>
    <col min="1" max="1" width="15.140625" style="6" customWidth="1"/>
    <col min="2" max="2" width="66.7109375" style="6" customWidth="1"/>
    <col min="3" max="4" width="0" style="6" hidden="1" customWidth="1"/>
    <col min="5" max="9" width="0" hidden="1" customWidth="1"/>
    <col min="10" max="16384" width="9.140625" hidden="1"/>
  </cols>
  <sheetData>
    <row r="1" spans="1:4" x14ac:dyDescent="0.2">
      <c r="A1" s="7" t="s">
        <v>0</v>
      </c>
      <c r="B1" s="7"/>
    </row>
    <row r="2" spans="1:4" x14ac:dyDescent="0.2">
      <c r="A2" s="5"/>
      <c r="B2" s="5"/>
    </row>
    <row r="3" spans="1:4" x14ac:dyDescent="0.2">
      <c r="A3" s="7" t="s">
        <v>56</v>
      </c>
      <c r="B3" s="7"/>
    </row>
    <row r="4" spans="1:4" x14ac:dyDescent="0.2">
      <c r="A4" s="5"/>
      <c r="B4" s="5"/>
    </row>
    <row r="5" spans="1:4" x14ac:dyDescent="0.2">
      <c r="A5" s="5" t="s">
        <v>76</v>
      </c>
      <c r="B5" s="5"/>
      <c r="C5" s="5"/>
      <c r="D5" s="5"/>
    </row>
    <row r="6" spans="1:4" x14ac:dyDescent="0.2">
      <c r="A6" s="5"/>
      <c r="B6" s="5"/>
      <c r="C6" s="5"/>
      <c r="D6" s="5"/>
    </row>
    <row r="7" spans="1:4" x14ac:dyDescent="0.2">
      <c r="A7" s="51" t="s">
        <v>90</v>
      </c>
      <c r="B7" s="50"/>
      <c r="C7" s="50"/>
      <c r="D7" s="50"/>
    </row>
    <row r="8" spans="1:4" x14ac:dyDescent="0.2">
      <c r="A8" s="12"/>
      <c r="B8" s="12"/>
    </row>
    <row r="9" spans="1:4" x14ac:dyDescent="0.2">
      <c r="A9" s="38" t="s">
        <v>92</v>
      </c>
      <c r="B9" s="30" t="s">
        <v>2</v>
      </c>
    </row>
    <row r="10" spans="1:4" x14ac:dyDescent="0.2">
      <c r="A10" s="10" t="s">
        <v>57</v>
      </c>
      <c r="B10" s="32" t="s">
        <v>91</v>
      </c>
    </row>
    <row r="11" spans="1:4" x14ac:dyDescent="0.2">
      <c r="A11" s="41" t="s">
        <v>91</v>
      </c>
      <c r="B11" s="33" t="s">
        <v>91</v>
      </c>
    </row>
    <row r="12" spans="1:4" x14ac:dyDescent="0.2">
      <c r="A12" s="10" t="s">
        <v>58</v>
      </c>
      <c r="B12" s="35">
        <f>SUM(B13:B15)</f>
        <v>92.298999999999992</v>
      </c>
    </row>
    <row r="13" spans="1:4" s="4" customFormat="1" x14ac:dyDescent="0.2">
      <c r="A13" s="8" t="s">
        <v>87</v>
      </c>
      <c r="B13" s="28">
        <v>51.198</v>
      </c>
      <c r="C13" s="6"/>
      <c r="D13" s="6"/>
    </row>
    <row r="14" spans="1:4" s="4" customFormat="1" x14ac:dyDescent="0.2">
      <c r="A14" s="8" t="s">
        <v>88</v>
      </c>
      <c r="B14" s="28">
        <v>22.33</v>
      </c>
      <c r="C14" s="6"/>
      <c r="D14" s="6"/>
    </row>
    <row r="15" spans="1:4" s="4" customFormat="1" x14ac:dyDescent="0.2">
      <c r="A15" s="8" t="s">
        <v>89</v>
      </c>
      <c r="B15" s="28">
        <v>18.771000000000001</v>
      </c>
      <c r="C15" s="6"/>
      <c r="D15" s="6"/>
    </row>
    <row r="16" spans="1:4" x14ac:dyDescent="0.2">
      <c r="A16" s="41" t="s">
        <v>91</v>
      </c>
      <c r="B16" s="33" t="s">
        <v>91</v>
      </c>
    </row>
    <row r="17" spans="1:2" x14ac:dyDescent="0.2">
      <c r="A17" s="10" t="s">
        <v>59</v>
      </c>
      <c r="B17" s="32" t="s">
        <v>91</v>
      </c>
    </row>
    <row r="18" spans="1:2" x14ac:dyDescent="0.2">
      <c r="A18" s="8" t="s">
        <v>45</v>
      </c>
      <c r="B18" s="33" t="s">
        <v>91</v>
      </c>
    </row>
    <row r="19" spans="1:2" x14ac:dyDescent="0.2">
      <c r="A19" s="8" t="s">
        <v>46</v>
      </c>
      <c r="B19" s="33" t="s">
        <v>91</v>
      </c>
    </row>
    <row r="20" spans="1:2" x14ac:dyDescent="0.2">
      <c r="A20" s="8" t="s">
        <v>36</v>
      </c>
      <c r="B20" s="33" t="s">
        <v>91</v>
      </c>
    </row>
    <row r="21" spans="1:2" x14ac:dyDescent="0.2">
      <c r="A21" s="10" t="s">
        <v>60</v>
      </c>
      <c r="B21" s="37">
        <f>SUM(B18:B20)</f>
        <v>0</v>
      </c>
    </row>
    <row r="22" spans="1:2" x14ac:dyDescent="0.2">
      <c r="A22" s="41" t="s">
        <v>91</v>
      </c>
      <c r="B22" s="33" t="s">
        <v>91</v>
      </c>
    </row>
    <row r="23" spans="1:2" x14ac:dyDescent="0.2">
      <c r="A23" s="10" t="s">
        <v>61</v>
      </c>
      <c r="B23" s="32" t="s">
        <v>91</v>
      </c>
    </row>
    <row r="24" spans="1:2" x14ac:dyDescent="0.2">
      <c r="A24" s="8" t="s">
        <v>45</v>
      </c>
      <c r="B24" s="33" t="s">
        <v>91</v>
      </c>
    </row>
    <row r="25" spans="1:2" x14ac:dyDescent="0.2">
      <c r="A25" s="8" t="s">
        <v>46</v>
      </c>
      <c r="B25" s="33" t="s">
        <v>91</v>
      </c>
    </row>
    <row r="26" spans="1:2" x14ac:dyDescent="0.2">
      <c r="A26" s="8" t="s">
        <v>36</v>
      </c>
      <c r="B26" s="33" t="s">
        <v>91</v>
      </c>
    </row>
    <row r="27" spans="1:2" x14ac:dyDescent="0.2">
      <c r="A27" s="10" t="s">
        <v>62</v>
      </c>
      <c r="B27" s="37">
        <f>SUM(B24:B26)</f>
        <v>0</v>
      </c>
    </row>
    <row r="28" spans="1:2" x14ac:dyDescent="0.2">
      <c r="A28" s="41" t="s">
        <v>91</v>
      </c>
      <c r="B28" s="33" t="s">
        <v>91</v>
      </c>
    </row>
    <row r="29" spans="1:2" x14ac:dyDescent="0.2">
      <c r="A29" s="10" t="s">
        <v>63</v>
      </c>
      <c r="B29" s="32" t="s">
        <v>91</v>
      </c>
    </row>
    <row r="30" spans="1:2" x14ac:dyDescent="0.2">
      <c r="A30" s="10" t="s">
        <v>64</v>
      </c>
      <c r="B30" s="32" t="s">
        <v>91</v>
      </c>
    </row>
    <row r="31" spans="1:2" x14ac:dyDescent="0.2">
      <c r="A31" s="8" t="s">
        <v>65</v>
      </c>
      <c r="B31" s="33" t="s">
        <v>91</v>
      </c>
    </row>
    <row r="32" spans="1:2" x14ac:dyDescent="0.2">
      <c r="A32" s="8" t="s">
        <v>66</v>
      </c>
      <c r="B32" s="33" t="s">
        <v>91</v>
      </c>
    </row>
    <row r="33" spans="1:4" x14ac:dyDescent="0.2">
      <c r="A33" s="8" t="s">
        <v>36</v>
      </c>
      <c r="B33" s="36">
        <v>0</v>
      </c>
    </row>
    <row r="34" spans="1:4" x14ac:dyDescent="0.2">
      <c r="A34" s="10" t="s">
        <v>67</v>
      </c>
      <c r="B34" s="32" t="s">
        <v>91</v>
      </c>
    </row>
    <row r="35" spans="1:4" x14ac:dyDescent="0.2">
      <c r="A35" s="10" t="s">
        <v>68</v>
      </c>
      <c r="B35" s="37">
        <f>SUM(B31:B33)</f>
        <v>0</v>
      </c>
    </row>
    <row r="36" spans="1:4" x14ac:dyDescent="0.2">
      <c r="A36" s="41" t="s">
        <v>91</v>
      </c>
      <c r="B36" s="33" t="s">
        <v>91</v>
      </c>
    </row>
    <row r="37" spans="1:4" x14ac:dyDescent="0.2">
      <c r="A37" s="10" t="s">
        <v>69</v>
      </c>
      <c r="B37" s="32" t="s">
        <v>91</v>
      </c>
    </row>
    <row r="38" spans="1:4" x14ac:dyDescent="0.2">
      <c r="A38" s="10" t="s">
        <v>70</v>
      </c>
      <c r="B38" s="32" t="s">
        <v>91</v>
      </c>
    </row>
    <row r="39" spans="1:4" x14ac:dyDescent="0.2">
      <c r="A39" s="8" t="s">
        <v>71</v>
      </c>
      <c r="B39" s="36">
        <v>10.166</v>
      </c>
    </row>
    <row r="40" spans="1:4" x14ac:dyDescent="0.2">
      <c r="A40" s="8" t="s">
        <v>72</v>
      </c>
      <c r="B40" s="33" t="s">
        <v>91</v>
      </c>
    </row>
    <row r="41" spans="1:4" x14ac:dyDescent="0.2">
      <c r="A41" s="8" t="s">
        <v>36</v>
      </c>
      <c r="B41" s="33" t="s">
        <v>91</v>
      </c>
    </row>
    <row r="42" spans="1:4" x14ac:dyDescent="0.2">
      <c r="A42" s="10" t="s">
        <v>73</v>
      </c>
      <c r="B42" s="32" t="s">
        <v>91</v>
      </c>
    </row>
    <row r="43" spans="1:4" x14ac:dyDescent="0.2">
      <c r="A43" s="41" t="s">
        <v>91</v>
      </c>
      <c r="B43" s="36">
        <v>0</v>
      </c>
    </row>
    <row r="44" spans="1:4" x14ac:dyDescent="0.2">
      <c r="A44" s="41" t="s">
        <v>91</v>
      </c>
      <c r="B44" s="36">
        <v>0</v>
      </c>
    </row>
    <row r="45" spans="1:4" x14ac:dyDescent="0.2">
      <c r="A45" s="41" t="s">
        <v>91</v>
      </c>
      <c r="B45" s="36">
        <v>0</v>
      </c>
    </row>
    <row r="46" spans="1:4" x14ac:dyDescent="0.2">
      <c r="A46" s="10" t="s">
        <v>74</v>
      </c>
      <c r="B46" s="37">
        <f>SUM(B39:B41)+SUM(B43:B45)</f>
        <v>10.166</v>
      </c>
    </row>
    <row r="47" spans="1:4" x14ac:dyDescent="0.2">
      <c r="A47" s="41" t="s">
        <v>91</v>
      </c>
      <c r="B47" s="33" t="s">
        <v>91</v>
      </c>
    </row>
    <row r="48" spans="1:4" x14ac:dyDescent="0.2">
      <c r="A48" s="10" t="s">
        <v>75</v>
      </c>
      <c r="B48" s="35">
        <f>B12+B21+B27+B35+B46</f>
        <v>102.46499999999999</v>
      </c>
      <c r="D48" s="3"/>
    </row>
    <row r="49" spans="1:2" x14ac:dyDescent="0.2">
      <c r="A49" s="39" t="s">
        <v>55</v>
      </c>
      <c r="B49" s="40">
        <v>667419.83799999999</v>
      </c>
    </row>
    <row r="50" spans="1:2" x14ac:dyDescent="0.2"/>
    <row r="51" spans="1:2" x14ac:dyDescent="0.2"/>
    <row r="52" spans="1:2" x14ac:dyDescent="0.2">
      <c r="A52" s="1" t="s">
        <v>30</v>
      </c>
    </row>
    <row r="10000" spans="52:52" hidden="1" x14ac:dyDescent="0.2">
      <c r="AZ10000">
        <v>2</v>
      </c>
    </row>
  </sheetData>
  <mergeCells count="1">
    <mergeCell ref="A7:D7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7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78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28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27">
        <v>144.86000000000001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28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27">
        <v>2.754</v>
      </c>
    </row>
    <row r="17" spans="1:2" x14ac:dyDescent="0.2">
      <c r="A17" s="11" t="s">
        <v>9</v>
      </c>
      <c r="B17" s="28" t="e">
        <f>B18+B19+B20</f>
        <v>#VALUE!</v>
      </c>
    </row>
    <row r="18" spans="1:2" x14ac:dyDescent="0.2">
      <c r="A18" s="9" t="s">
        <v>10</v>
      </c>
      <c r="B18" s="27">
        <v>11.955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28">
        <f>SUM(B22:B29)</f>
        <v>66.006</v>
      </c>
    </row>
    <row r="22" spans="1:2" x14ac:dyDescent="0.2">
      <c r="A22" s="9" t="s">
        <v>14</v>
      </c>
      <c r="B22" s="27">
        <v>59.454000000000001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27">
        <v>6.5519999999999996</v>
      </c>
    </row>
    <row r="27" spans="1:2" x14ac:dyDescent="0.2">
      <c r="A27" s="9" t="s">
        <v>19</v>
      </c>
      <c r="B27" s="27">
        <v>0</v>
      </c>
    </row>
    <row r="28" spans="1:2" x14ac:dyDescent="0.2">
      <c r="A28" s="9" t="s">
        <v>20</v>
      </c>
      <c r="B28" s="27">
        <v>0</v>
      </c>
    </row>
    <row r="29" spans="1:2" x14ac:dyDescent="0.2">
      <c r="A29" s="9" t="s">
        <v>21</v>
      </c>
      <c r="B29" s="27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28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28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2" t="e">
        <f>(B18+B21+B33)/B41</f>
        <v>#VALUE!</v>
      </c>
    </row>
    <row r="39" spans="1:2" x14ac:dyDescent="0.2">
      <c r="A39" s="9" t="s">
        <v>28</v>
      </c>
      <c r="B39" s="42" t="e">
        <f>B35/337220.331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3">
        <v>337220.33100000001</v>
      </c>
    </row>
    <row r="42" spans="1:2" x14ac:dyDescent="0.2"/>
    <row r="43" spans="1:2" x14ac:dyDescent="0.2"/>
    <row r="44" spans="1:2" x14ac:dyDescent="0.2">
      <c r="A44" s="1" t="s">
        <v>30</v>
      </c>
    </row>
    <row r="45" spans="1:2" hidden="1" x14ac:dyDescent="0.2"/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5" right="0.75" top="1" bottom="1" header="0.5" footer="0.5"/>
  <pageSetup orientation="portrait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9.14062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79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28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27">
        <v>26.849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28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27">
        <v>0.35799999999999998</v>
      </c>
    </row>
    <row r="17" spans="1:2" x14ac:dyDescent="0.2">
      <c r="A17" s="11" t="s">
        <v>9</v>
      </c>
      <c r="B17" s="28" t="e">
        <f>B18+B19+B20</f>
        <v>#VALUE!</v>
      </c>
    </row>
    <row r="18" spans="1:2" x14ac:dyDescent="0.2">
      <c r="A18" s="9" t="s">
        <v>10</v>
      </c>
      <c r="B18" s="27">
        <v>2.9870000000000001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28">
        <f>SUM(B22:B29)</f>
        <v>16.997999999999998</v>
      </c>
    </row>
    <row r="22" spans="1:2" x14ac:dyDescent="0.2">
      <c r="A22" s="9" t="s">
        <v>14</v>
      </c>
      <c r="B22" s="27">
        <v>16.350999999999999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27">
        <v>0.64700000000000002</v>
      </c>
    </row>
    <row r="27" spans="1:2" x14ac:dyDescent="0.2">
      <c r="A27" s="9" t="s">
        <v>19</v>
      </c>
      <c r="B27" s="27">
        <v>0</v>
      </c>
    </row>
    <row r="28" spans="1:2" x14ac:dyDescent="0.2">
      <c r="A28" s="9" t="s">
        <v>20</v>
      </c>
      <c r="B28" s="27">
        <v>0</v>
      </c>
    </row>
    <row r="29" spans="1:2" x14ac:dyDescent="0.2">
      <c r="A29" s="9" t="s">
        <v>21</v>
      </c>
      <c r="B29" s="27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28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28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B35/95496.192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95496.191999999995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3.8554687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80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28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27">
        <v>5.8760000000000003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28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27">
        <v>8.7999999999999995E-2</v>
      </c>
    </row>
    <row r="17" spans="1:2" x14ac:dyDescent="0.2">
      <c r="A17" s="11" t="s">
        <v>9</v>
      </c>
      <c r="B17" s="28" t="e">
        <f>B18+B19+B20</f>
        <v>#VALUE!</v>
      </c>
    </row>
    <row r="18" spans="1:2" x14ac:dyDescent="0.2">
      <c r="A18" s="9" t="s">
        <v>10</v>
      </c>
      <c r="B18" s="27">
        <v>0.59899999999999998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28">
        <f>SUM(B22:B29)</f>
        <v>1.07</v>
      </c>
    </row>
    <row r="22" spans="1:2" x14ac:dyDescent="0.2">
      <c r="A22" s="9" t="s">
        <v>14</v>
      </c>
      <c r="B22" s="27">
        <v>0.78500000000000003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27">
        <v>0.28499999999999998</v>
      </c>
    </row>
    <row r="27" spans="1:2" x14ac:dyDescent="0.2">
      <c r="A27" s="9" t="s">
        <v>19</v>
      </c>
      <c r="B27" s="27">
        <v>0</v>
      </c>
    </row>
    <row r="28" spans="1:2" x14ac:dyDescent="0.2">
      <c r="A28" s="9" t="s">
        <v>20</v>
      </c>
      <c r="B28" s="27">
        <v>0</v>
      </c>
    </row>
    <row r="29" spans="1:2" x14ac:dyDescent="0.2">
      <c r="A29" s="9" t="s">
        <v>21</v>
      </c>
      <c r="B29" s="27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28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35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B35/25898.868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25898.867999999999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7.2851562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81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35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46">
        <v>99.747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35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46">
        <v>1.0660000000000001</v>
      </c>
    </row>
    <row r="17" spans="1:2" x14ac:dyDescent="0.2">
      <c r="A17" s="11" t="s">
        <v>9</v>
      </c>
      <c r="B17" s="35" t="e">
        <f>B18+B19+B20</f>
        <v>#VALUE!</v>
      </c>
    </row>
    <row r="18" spans="1:2" x14ac:dyDescent="0.2">
      <c r="A18" s="9" t="s">
        <v>10</v>
      </c>
      <c r="B18" s="46">
        <v>8.3940000000000001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35">
        <f>SUM(B22:B29)</f>
        <v>18.36</v>
      </c>
    </row>
    <row r="22" spans="1:2" x14ac:dyDescent="0.2">
      <c r="A22" s="9" t="s">
        <v>14</v>
      </c>
      <c r="B22" s="46">
        <v>15.707000000000001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46">
        <v>2.653</v>
      </c>
    </row>
    <row r="27" spans="1:2" x14ac:dyDescent="0.2">
      <c r="A27" s="9" t="s">
        <v>19</v>
      </c>
      <c r="B27" s="46">
        <v>0</v>
      </c>
    </row>
    <row r="28" spans="1:2" x14ac:dyDescent="0.2">
      <c r="A28" s="9" t="s">
        <v>20</v>
      </c>
      <c r="B28" s="46">
        <v>0</v>
      </c>
    </row>
    <row r="29" spans="1:2" x14ac:dyDescent="0.2">
      <c r="A29" s="9" t="s">
        <v>21</v>
      </c>
      <c r="B29" s="46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35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35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B35/205207.793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5">
        <v>205207.79300000001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85.14062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82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35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46">
        <v>6.3E-2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35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46">
        <v>3.0000000000000001E-3</v>
      </c>
    </row>
    <row r="17" spans="1:2" x14ac:dyDescent="0.2">
      <c r="A17" s="11" t="s">
        <v>9</v>
      </c>
      <c r="B17" s="35" t="e">
        <f>B18+B19+B20</f>
        <v>#VALUE!</v>
      </c>
    </row>
    <row r="18" spans="1:2" x14ac:dyDescent="0.2">
      <c r="A18" s="9" t="s">
        <v>10</v>
      </c>
      <c r="B18" s="46">
        <v>0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35">
        <f>SUM(B22:B29)</f>
        <v>0</v>
      </c>
    </row>
    <row r="22" spans="1:2" x14ac:dyDescent="0.2">
      <c r="A22" s="9" t="s">
        <v>14</v>
      </c>
      <c r="B22" s="33" t="s">
        <v>91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46">
        <v>0</v>
      </c>
    </row>
    <row r="27" spans="1:2" x14ac:dyDescent="0.2">
      <c r="A27" s="9" t="s">
        <v>19</v>
      </c>
      <c r="B27" s="46">
        <v>0</v>
      </c>
    </row>
    <row r="28" spans="1:2" x14ac:dyDescent="0.2">
      <c r="A28" s="9" t="s">
        <v>20</v>
      </c>
      <c r="B28" s="46">
        <v>0</v>
      </c>
    </row>
    <row r="29" spans="1:2" x14ac:dyDescent="0.2">
      <c r="A29" s="9" t="s">
        <v>21</v>
      </c>
      <c r="B29" s="46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35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47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4" t="e">
        <f>(B18+B21+B33)/B41</f>
        <v>#VALUE!</v>
      </c>
    </row>
    <row r="39" spans="1:2" x14ac:dyDescent="0.2">
      <c r="A39" s="9" t="s">
        <v>28</v>
      </c>
      <c r="B39" s="44" t="e">
        <f>B35/727.487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3">
        <v>727.48699999999997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D1" sqref="D1:AZ10000"/>
    </sheetView>
  </sheetViews>
  <sheetFormatPr defaultColWidth="0" defaultRowHeight="12.75" zeroHeight="1" x14ac:dyDescent="0.2"/>
  <cols>
    <col min="1" max="1" width="9.140625" customWidth="1"/>
    <col min="2" max="2" width="69.28515625" customWidth="1"/>
    <col min="3" max="52" width="9.140625" hidden="1" customWidth="1"/>
  </cols>
  <sheetData>
    <row r="1" spans="1:2" x14ac:dyDescent="0.2">
      <c r="A1" s="49" t="s">
        <v>0</v>
      </c>
      <c r="B1" s="50"/>
    </row>
    <row r="2" spans="1:2" x14ac:dyDescent="0.2">
      <c r="A2" s="51"/>
      <c r="B2" s="50"/>
    </row>
    <row r="3" spans="1:2" x14ac:dyDescent="0.2">
      <c r="A3" s="49" t="s">
        <v>1</v>
      </c>
      <c r="B3" s="50"/>
    </row>
    <row r="4" spans="1:2" x14ac:dyDescent="0.2">
      <c r="A4" s="51"/>
      <c r="B4" s="50"/>
    </row>
    <row r="5" spans="1:2" x14ac:dyDescent="0.2">
      <c r="A5" s="51" t="s">
        <v>90</v>
      </c>
      <c r="B5" s="50"/>
    </row>
    <row r="6" spans="1:2" x14ac:dyDescent="0.2">
      <c r="A6" s="51"/>
      <c r="B6" s="50"/>
    </row>
    <row r="7" spans="1:2" x14ac:dyDescent="0.2">
      <c r="A7" s="51" t="s">
        <v>83</v>
      </c>
      <c r="B7" s="50"/>
    </row>
    <row r="8" spans="1:2" x14ac:dyDescent="0.2">
      <c r="A8" s="51"/>
      <c r="B8" s="50"/>
    </row>
    <row r="9" spans="1:2" x14ac:dyDescent="0.2">
      <c r="A9" s="29" t="s">
        <v>92</v>
      </c>
      <c r="B9" s="30" t="s">
        <v>2</v>
      </c>
    </row>
    <row r="10" spans="1:2" x14ac:dyDescent="0.2">
      <c r="A10" s="11" t="s">
        <v>3</v>
      </c>
      <c r="B10" s="28" t="e">
        <f>B11+B12</f>
        <v>#VALUE!</v>
      </c>
    </row>
    <row r="11" spans="1:2" x14ac:dyDescent="0.2">
      <c r="A11" s="9" t="s">
        <v>4</v>
      </c>
      <c r="B11" s="33" t="s">
        <v>91</v>
      </c>
    </row>
    <row r="12" spans="1:2" x14ac:dyDescent="0.2">
      <c r="A12" s="9" t="s">
        <v>5</v>
      </c>
      <c r="B12" s="27">
        <v>5.2999999999999999E-2</v>
      </c>
    </row>
    <row r="13" spans="1:2" x14ac:dyDescent="0.2">
      <c r="A13" s="34" t="s">
        <v>91</v>
      </c>
      <c r="B13" s="33" t="s">
        <v>91</v>
      </c>
    </row>
    <row r="14" spans="1:2" x14ac:dyDescent="0.2">
      <c r="A14" s="11" t="s">
        <v>6</v>
      </c>
      <c r="B14" s="28" t="e">
        <f>B15+B16</f>
        <v>#VALUE!</v>
      </c>
    </row>
    <row r="15" spans="1:2" x14ac:dyDescent="0.2">
      <c r="A15" s="9" t="s">
        <v>7</v>
      </c>
      <c r="B15" s="33" t="s">
        <v>91</v>
      </c>
    </row>
    <row r="16" spans="1:2" x14ac:dyDescent="0.2">
      <c r="A16" s="9" t="s">
        <v>8</v>
      </c>
      <c r="B16" s="27">
        <v>2E-3</v>
      </c>
    </row>
    <row r="17" spans="1:2" x14ac:dyDescent="0.2">
      <c r="A17" s="11" t="s">
        <v>9</v>
      </c>
      <c r="B17" s="28" t="e">
        <f>B18+B19+B20</f>
        <v>#VALUE!</v>
      </c>
    </row>
    <row r="18" spans="1:2" x14ac:dyDescent="0.2">
      <c r="A18" s="9" t="s">
        <v>10</v>
      </c>
      <c r="B18" s="27">
        <v>0</v>
      </c>
    </row>
    <row r="19" spans="1:2" x14ac:dyDescent="0.2">
      <c r="A19" s="9" t="s">
        <v>11</v>
      </c>
      <c r="B19" s="33" t="s">
        <v>91</v>
      </c>
    </row>
    <row r="20" spans="1:2" x14ac:dyDescent="0.2">
      <c r="A20" s="9" t="s">
        <v>12</v>
      </c>
      <c r="B20" s="33" t="s">
        <v>91</v>
      </c>
    </row>
    <row r="21" spans="1:2" x14ac:dyDescent="0.2">
      <c r="A21" s="11" t="s">
        <v>13</v>
      </c>
      <c r="B21" s="28">
        <f>SUM(B22:B29)</f>
        <v>0</v>
      </c>
    </row>
    <row r="22" spans="1:2" x14ac:dyDescent="0.2">
      <c r="A22" s="9" t="s">
        <v>14</v>
      </c>
      <c r="B22" s="33" t="s">
        <v>91</v>
      </c>
    </row>
    <row r="23" spans="1:2" x14ac:dyDescent="0.2">
      <c r="A23" s="9" t="s">
        <v>15</v>
      </c>
      <c r="B23" s="33" t="s">
        <v>91</v>
      </c>
    </row>
    <row r="24" spans="1:2" x14ac:dyDescent="0.2">
      <c r="A24" s="9" t="s">
        <v>16</v>
      </c>
      <c r="B24" s="33" t="s">
        <v>91</v>
      </c>
    </row>
    <row r="25" spans="1:2" x14ac:dyDescent="0.2">
      <c r="A25" s="9" t="s">
        <v>17</v>
      </c>
      <c r="B25" s="33" t="s">
        <v>91</v>
      </c>
    </row>
    <row r="26" spans="1:2" x14ac:dyDescent="0.2">
      <c r="A26" s="9" t="s">
        <v>18</v>
      </c>
      <c r="B26" s="27">
        <v>0</v>
      </c>
    </row>
    <row r="27" spans="1:2" x14ac:dyDescent="0.2">
      <c r="A27" s="9" t="s">
        <v>19</v>
      </c>
      <c r="B27" s="27">
        <v>0</v>
      </c>
    </row>
    <row r="28" spans="1:2" x14ac:dyDescent="0.2">
      <c r="A28" s="9" t="s">
        <v>20</v>
      </c>
      <c r="B28" s="27">
        <v>0</v>
      </c>
    </row>
    <row r="29" spans="1:2" x14ac:dyDescent="0.2">
      <c r="A29" s="9" t="s">
        <v>21</v>
      </c>
      <c r="B29" s="27">
        <v>0</v>
      </c>
    </row>
    <row r="30" spans="1:2" x14ac:dyDescent="0.2">
      <c r="A30" s="34" t="s">
        <v>91</v>
      </c>
      <c r="B30" s="33" t="s">
        <v>91</v>
      </c>
    </row>
    <row r="31" spans="1:2" x14ac:dyDescent="0.2">
      <c r="A31" s="11" t="s">
        <v>22</v>
      </c>
      <c r="B31" s="28" t="e">
        <f>B32+B33</f>
        <v>#VALUE!</v>
      </c>
    </row>
    <row r="32" spans="1:2" x14ac:dyDescent="0.2">
      <c r="A32" s="9" t="s">
        <v>23</v>
      </c>
      <c r="B32" s="33" t="s">
        <v>91</v>
      </c>
    </row>
    <row r="33" spans="1:2" x14ac:dyDescent="0.2">
      <c r="A33" s="9" t="s">
        <v>24</v>
      </c>
      <c r="B33" s="33" t="s">
        <v>91</v>
      </c>
    </row>
    <row r="34" spans="1:2" x14ac:dyDescent="0.2">
      <c r="A34" s="34" t="s">
        <v>91</v>
      </c>
      <c r="B34" s="33" t="s">
        <v>91</v>
      </c>
    </row>
    <row r="35" spans="1:2" x14ac:dyDescent="0.2">
      <c r="A35" s="11" t="s">
        <v>25</v>
      </c>
      <c r="B35" s="47" t="e">
        <f>B10+B14+B17+B21+B31</f>
        <v>#VALUE!</v>
      </c>
    </row>
    <row r="36" spans="1:2" x14ac:dyDescent="0.2">
      <c r="A36" s="34" t="s">
        <v>91</v>
      </c>
      <c r="B36" s="33" t="s">
        <v>91</v>
      </c>
    </row>
    <row r="37" spans="1:2" x14ac:dyDescent="0.2">
      <c r="A37" s="11" t="s">
        <v>26</v>
      </c>
      <c r="B37" s="32" t="s">
        <v>91</v>
      </c>
    </row>
    <row r="38" spans="1:2" x14ac:dyDescent="0.2">
      <c r="A38" s="9" t="s">
        <v>27</v>
      </c>
      <c r="B38" s="48" t="e">
        <f>(B18+B21+B33)/B41</f>
        <v>#VALUE!</v>
      </c>
    </row>
    <row r="39" spans="1:2" x14ac:dyDescent="0.2">
      <c r="A39" s="9" t="s">
        <v>28</v>
      </c>
      <c r="B39" s="48" t="e">
        <f>B35/210.671</f>
        <v>#VALUE!</v>
      </c>
    </row>
    <row r="40" spans="1:2" x14ac:dyDescent="0.2">
      <c r="A40" s="34" t="s">
        <v>91</v>
      </c>
      <c r="B40" s="32" t="s">
        <v>91</v>
      </c>
    </row>
    <row r="41" spans="1:2" x14ac:dyDescent="0.2">
      <c r="A41" s="31" t="s">
        <v>29</v>
      </c>
      <c r="B41" s="43">
        <v>210.67099999999999</v>
      </c>
    </row>
    <row r="42" spans="1:2" x14ac:dyDescent="0.2">
      <c r="A42" s="2"/>
      <c r="B42" s="2"/>
    </row>
    <row r="43" spans="1:2" x14ac:dyDescent="0.2">
      <c r="A43" s="2"/>
      <c r="B43" s="2"/>
    </row>
    <row r="44" spans="1:2" x14ac:dyDescent="0.2">
      <c r="A44" s="1" t="s">
        <v>30</v>
      </c>
      <c r="B44" s="2"/>
    </row>
    <row r="45" spans="1:2" hidden="1" x14ac:dyDescent="0.2">
      <c r="A45" s="2"/>
      <c r="B45" s="2"/>
    </row>
    <row r="46" spans="1:2" hidden="1" x14ac:dyDescent="0.2">
      <c r="A46" s="2"/>
      <c r="B46" s="2"/>
    </row>
    <row r="47" spans="1:2" hidden="1" x14ac:dyDescent="0.2">
      <c r="A47" s="2"/>
      <c r="B47" s="2"/>
    </row>
    <row r="48" spans="1:2" hidden="1" x14ac:dyDescent="0.2">
      <c r="A48" s="2"/>
      <c r="B48" s="2"/>
    </row>
    <row r="49" spans="1:2" hidden="1" x14ac:dyDescent="0.2">
      <c r="A49" s="2"/>
      <c r="B49" s="2"/>
    </row>
    <row r="50" spans="1:2" hidden="1" x14ac:dyDescent="0.2">
      <c r="A50" s="2"/>
      <c r="B50" s="2"/>
    </row>
    <row r="51" spans="1:2" hidden="1" x14ac:dyDescent="0.2">
      <c r="A51" s="2"/>
      <c r="B51" s="2"/>
    </row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8">
    <mergeCell ref="A6:B6"/>
    <mergeCell ref="A7:B7"/>
    <mergeCell ref="A8:B8"/>
    <mergeCell ref="A1:B1"/>
    <mergeCell ref="A2:B2"/>
    <mergeCell ref="A3:B3"/>
    <mergeCell ref="A4:B4"/>
    <mergeCell ref="A5:B5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נספח 1</vt:lpstr>
      <vt:lpstr>נספח 2</vt:lpstr>
      <vt:lpstr>נספח 3</vt:lpstr>
      <vt:lpstr>13909</vt:lpstr>
      <vt:lpstr>13910</vt:lpstr>
      <vt:lpstr>13911</vt:lpstr>
      <vt:lpstr>13912</vt:lpstr>
      <vt:lpstr>13913</vt:lpstr>
      <vt:lpstr>13917</vt:lpstr>
      <vt:lpstr>13915</vt:lpstr>
      <vt:lpstr>13914</vt:lpstr>
      <vt:lpstr>13916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דיווח לציבור על הוצאות ישירות המנוכות מחשבונות החוסכים</dc:title>
  <dc:creator>פרידמן אמיר</dc:creator>
  <cp:lastModifiedBy>Artiom Zelensky</cp:lastModifiedBy>
  <dcterms:created xsi:type="dcterms:W3CDTF">2023-01-29T14:33:29Z</dcterms:created>
  <dcterms:modified xsi:type="dcterms:W3CDTF">2024-10-15T08:33:27Z</dcterms:modified>
  <dc:language>עברית</dc:language>
</cp:coreProperties>
</file>