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D1220CD2-5993-4CFC-BC5D-9606704AAD34}" xr6:coauthVersionLast="36" xr6:coauthVersionMax="47" xr10:uidLastSave="{00000000-0000-0000-0000-000000000000}"/>
  <bookViews>
    <workbookView xWindow="-120" yWindow="-120" windowWidth="29040" windowHeight="15840" tabRatio="791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268" i="5" l="1"/>
  <c r="U279" i="5" l="1"/>
  <c r="U278" i="5"/>
  <c r="U277" i="5"/>
  <c r="U276" i="5"/>
  <c r="U275" i="5"/>
  <c r="U274" i="5"/>
  <c r="U273" i="5"/>
  <c r="U272" i="5"/>
  <c r="U271" i="5"/>
  <c r="U270" i="5"/>
  <c r="U269" i="5"/>
  <c r="U267" i="5"/>
  <c r="U266" i="5"/>
  <c r="U265" i="5"/>
  <c r="U264" i="5"/>
  <c r="U263" i="5"/>
  <c r="U262" i="5"/>
  <c r="U261" i="5"/>
  <c r="U260" i="5"/>
  <c r="R259" i="5"/>
  <c r="R258" i="5" s="1"/>
  <c r="U256" i="5"/>
  <c r="U255" i="5"/>
  <c r="U254" i="5"/>
  <c r="U253" i="5"/>
  <c r="U252" i="5"/>
  <c r="U251" i="5"/>
  <c r="U250" i="5"/>
  <c r="U249" i="5"/>
  <c r="U248" i="5"/>
  <c r="U247" i="5"/>
  <c r="R246" i="5"/>
  <c r="U245" i="5"/>
  <c r="U244" i="5"/>
  <c r="U243" i="5"/>
  <c r="U242" i="5"/>
  <c r="U241" i="5"/>
  <c r="U240" i="5"/>
  <c r="U239" i="5"/>
  <c r="U238" i="5"/>
  <c r="U237" i="5"/>
  <c r="U236" i="5"/>
  <c r="U235" i="5"/>
  <c r="U234" i="5"/>
  <c r="U233" i="5"/>
  <c r="U232" i="5"/>
  <c r="U231" i="5"/>
  <c r="U230" i="5"/>
  <c r="U229" i="5"/>
  <c r="U228" i="5"/>
  <c r="U227" i="5"/>
  <c r="U226" i="5"/>
  <c r="U225" i="5"/>
  <c r="U224" i="5"/>
  <c r="U223" i="5"/>
  <c r="U222" i="5"/>
  <c r="U221" i="5"/>
  <c r="U220" i="5"/>
  <c r="U219" i="5"/>
  <c r="U218" i="5"/>
  <c r="U217" i="5"/>
  <c r="U216" i="5"/>
  <c r="U215" i="5"/>
  <c r="U214" i="5"/>
  <c r="U213" i="5"/>
  <c r="U212" i="5"/>
  <c r="U211" i="5"/>
  <c r="U210" i="5"/>
  <c r="U209" i="5"/>
  <c r="U208" i="5"/>
  <c r="U207" i="5"/>
  <c r="U206" i="5"/>
  <c r="U205" i="5"/>
  <c r="U204" i="5"/>
  <c r="U203" i="5"/>
  <c r="U202" i="5"/>
  <c r="U201" i="5"/>
  <c r="U200" i="5"/>
  <c r="U199" i="5"/>
  <c r="U198" i="5"/>
  <c r="U197" i="5"/>
  <c r="U196" i="5"/>
  <c r="U195" i="5"/>
  <c r="U194" i="5"/>
  <c r="U193" i="5"/>
  <c r="U192" i="5"/>
  <c r="U191" i="5"/>
  <c r="U190" i="5"/>
  <c r="U189" i="5"/>
  <c r="U188" i="5"/>
  <c r="U187" i="5"/>
  <c r="U186" i="5"/>
  <c r="U185" i="5"/>
  <c r="U184" i="5"/>
  <c r="U183" i="5"/>
  <c r="U182" i="5"/>
  <c r="U181" i="5"/>
  <c r="U180" i="5"/>
  <c r="U179" i="5"/>
  <c r="U178" i="5"/>
  <c r="U177" i="5"/>
  <c r="U176" i="5"/>
  <c r="U175" i="5"/>
  <c r="U174" i="5"/>
  <c r="U173" i="5"/>
  <c r="U172" i="5"/>
  <c r="U171" i="5"/>
  <c r="U170" i="5"/>
  <c r="U169" i="5"/>
  <c r="U168" i="5"/>
  <c r="U167" i="5"/>
  <c r="U166" i="5"/>
  <c r="U165" i="5"/>
  <c r="U164" i="5"/>
  <c r="U163" i="5"/>
  <c r="U162" i="5"/>
  <c r="U161" i="5"/>
  <c r="U160" i="5"/>
  <c r="U159" i="5"/>
  <c r="U158" i="5"/>
  <c r="U157" i="5"/>
  <c r="U156" i="5"/>
  <c r="U155" i="5"/>
  <c r="U154" i="5"/>
  <c r="U153" i="5"/>
  <c r="U152" i="5"/>
  <c r="U151" i="5"/>
  <c r="U150" i="5"/>
  <c r="U149" i="5"/>
  <c r="U148" i="5"/>
  <c r="U147" i="5"/>
  <c r="U146" i="5"/>
  <c r="U145" i="5"/>
  <c r="U144" i="5"/>
  <c r="U143" i="5"/>
  <c r="U142" i="5"/>
  <c r="R141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" i="5"/>
  <c r="R13" i="5"/>
  <c r="Q15" i="12"/>
  <c r="Q14" i="12" s="1"/>
  <c r="Q13" i="12" s="1"/>
  <c r="Q12" i="12" s="1"/>
  <c r="Q11" i="12" s="1"/>
  <c r="N14" i="12"/>
  <c r="N13" i="12" s="1"/>
  <c r="N12" i="12" s="1"/>
  <c r="N11" i="12" s="1"/>
  <c r="P15" i="12" s="1"/>
  <c r="P14" i="12" s="1"/>
  <c r="P13" i="12" s="1"/>
  <c r="P12" i="12" s="1"/>
  <c r="P11" i="12" s="1"/>
  <c r="U259" i="5" l="1"/>
  <c r="U246" i="5"/>
  <c r="C22" i="1"/>
  <c r="D22" i="1" s="1"/>
  <c r="U268" i="5"/>
  <c r="U141" i="5"/>
  <c r="U258" i="5"/>
  <c r="R12" i="5"/>
  <c r="R11" i="5" s="1"/>
  <c r="C15" i="1" s="1"/>
  <c r="D15" i="1" s="1"/>
  <c r="T82" i="5"/>
  <c r="T126" i="5"/>
  <c r="U13" i="5"/>
  <c r="U12" i="5" s="1"/>
  <c r="U11" i="5" s="1"/>
  <c r="T19" i="5" l="1"/>
  <c r="T43" i="5"/>
  <c r="T59" i="5"/>
  <c r="T40" i="5"/>
  <c r="T28" i="5"/>
  <c r="T108" i="5"/>
  <c r="T45" i="5"/>
  <c r="T57" i="5"/>
  <c r="T85" i="5"/>
  <c r="T73" i="5"/>
  <c r="T41" i="5"/>
  <c r="T47" i="5"/>
  <c r="T111" i="5"/>
  <c r="T97" i="5"/>
  <c r="T129" i="5"/>
  <c r="T16" i="5"/>
  <c r="T50" i="5"/>
  <c r="T79" i="5"/>
  <c r="T95" i="5"/>
  <c r="T81" i="5"/>
  <c r="T42" i="5"/>
  <c r="T24" i="5"/>
  <c r="T66" i="5"/>
  <c r="T121" i="5"/>
  <c r="T119" i="5"/>
  <c r="T89" i="5"/>
  <c r="T135" i="5"/>
  <c r="T113" i="5"/>
  <c r="T98" i="5"/>
  <c r="T115" i="5"/>
  <c r="T137" i="5"/>
  <c r="T88" i="5"/>
  <c r="T48" i="5"/>
  <c r="T105" i="5"/>
  <c r="T118" i="5"/>
  <c r="T56" i="5"/>
  <c r="T62" i="5"/>
  <c r="T92" i="5"/>
  <c r="T107" i="5"/>
  <c r="T35" i="5"/>
  <c r="T69" i="5"/>
  <c r="T36" i="5"/>
  <c r="T67" i="5"/>
  <c r="T23" i="5"/>
  <c r="T96" i="5"/>
  <c r="T46" i="5"/>
  <c r="T101" i="5"/>
  <c r="T52" i="5"/>
  <c r="T133" i="5"/>
  <c r="T64" i="5"/>
  <c r="T27" i="5"/>
  <c r="T80" i="5"/>
  <c r="T86" i="5"/>
  <c r="T15" i="5"/>
  <c r="T68" i="5"/>
  <c r="T30" i="5"/>
  <c r="T125" i="5"/>
  <c r="T90" i="5"/>
  <c r="T37" i="5"/>
  <c r="T76" i="5"/>
  <c r="T31" i="5"/>
  <c r="T72" i="5"/>
  <c r="T112" i="5"/>
  <c r="T110" i="5"/>
  <c r="T54" i="5"/>
  <c r="T39" i="5"/>
  <c r="T128" i="5"/>
  <c r="T136" i="5"/>
  <c r="T49" i="5"/>
  <c r="T34" i="5"/>
  <c r="T38" i="5"/>
  <c r="T104" i="5"/>
  <c r="T53" i="5"/>
  <c r="T26" i="5"/>
  <c r="T114" i="5"/>
  <c r="T91" i="5"/>
  <c r="T106" i="5"/>
  <c r="T131" i="5"/>
  <c r="T100" i="5"/>
  <c r="T130" i="5"/>
  <c r="T84" i="5"/>
  <c r="T55" i="5"/>
  <c r="T75" i="5"/>
  <c r="T138" i="5"/>
  <c r="T17" i="5"/>
  <c r="T139" i="5"/>
  <c r="T124" i="5"/>
  <c r="T70" i="5"/>
  <c r="T63" i="5"/>
  <c r="T140" i="5"/>
  <c r="T123" i="5"/>
  <c r="T25" i="5"/>
  <c r="T61" i="5"/>
  <c r="T134" i="5"/>
  <c r="T71" i="5"/>
  <c r="T102" i="5"/>
  <c r="T44" i="5"/>
  <c r="T33" i="5"/>
  <c r="T116" i="5"/>
  <c r="T78" i="5"/>
  <c r="T20" i="5"/>
  <c r="T103" i="5"/>
  <c r="T32" i="5"/>
  <c r="T14" i="5"/>
  <c r="T65" i="5"/>
  <c r="T18" i="5"/>
  <c r="T51" i="5"/>
  <c r="T94" i="5"/>
  <c r="T272" i="5"/>
  <c r="T263" i="5"/>
  <c r="T279" i="5"/>
  <c r="T271" i="5"/>
  <c r="T262" i="5"/>
  <c r="T269" i="5"/>
  <c r="T278" i="5"/>
  <c r="T270" i="5"/>
  <c r="T261" i="5"/>
  <c r="T277" i="5"/>
  <c r="T260" i="5"/>
  <c r="T266" i="5"/>
  <c r="T276" i="5"/>
  <c r="T267" i="5"/>
  <c r="T265" i="5"/>
  <c r="T275" i="5"/>
  <c r="T274" i="5"/>
  <c r="T264" i="5"/>
  <c r="T273" i="5"/>
  <c r="T21" i="5"/>
  <c r="T109" i="5"/>
  <c r="T60" i="5"/>
  <c r="T120" i="5"/>
  <c r="T132" i="5"/>
  <c r="T83" i="5"/>
  <c r="T58" i="5"/>
  <c r="T99" i="5"/>
  <c r="T22" i="5"/>
  <c r="T87" i="5"/>
  <c r="T29" i="5"/>
  <c r="T122" i="5"/>
  <c r="T117" i="5"/>
  <c r="T93" i="5"/>
  <c r="T74" i="5"/>
  <c r="T77" i="5"/>
  <c r="T249" i="5"/>
  <c r="T251" i="5"/>
  <c r="T256" i="5"/>
  <c r="T248" i="5"/>
  <c r="T255" i="5"/>
  <c r="T247" i="5"/>
  <c r="T254" i="5"/>
  <c r="T253" i="5"/>
  <c r="T252" i="5"/>
  <c r="T250" i="5"/>
  <c r="T127" i="5"/>
  <c r="T238" i="5"/>
  <c r="T230" i="5"/>
  <c r="T222" i="5"/>
  <c r="T214" i="5"/>
  <c r="T206" i="5"/>
  <c r="T198" i="5"/>
  <c r="T190" i="5"/>
  <c r="T182" i="5"/>
  <c r="T174" i="5"/>
  <c r="T166" i="5"/>
  <c r="T158" i="5"/>
  <c r="T142" i="5"/>
  <c r="T227" i="5"/>
  <c r="T195" i="5"/>
  <c r="T171" i="5"/>
  <c r="T245" i="5"/>
  <c r="T237" i="5"/>
  <c r="T229" i="5"/>
  <c r="T221" i="5"/>
  <c r="T213" i="5"/>
  <c r="T205" i="5"/>
  <c r="T197" i="5"/>
  <c r="T189" i="5"/>
  <c r="T181" i="5"/>
  <c r="T173" i="5"/>
  <c r="T165" i="5"/>
  <c r="T157" i="5"/>
  <c r="T149" i="5"/>
  <c r="T235" i="5"/>
  <c r="T211" i="5"/>
  <c r="T179" i="5"/>
  <c r="T147" i="5"/>
  <c r="T172" i="5"/>
  <c r="T219" i="5"/>
  <c r="T187" i="5"/>
  <c r="T163" i="5"/>
  <c r="T143" i="5"/>
  <c r="T244" i="5"/>
  <c r="T236" i="5"/>
  <c r="T228" i="5"/>
  <c r="T220" i="5"/>
  <c r="T212" i="5"/>
  <c r="T204" i="5"/>
  <c r="T196" i="5"/>
  <c r="T188" i="5"/>
  <c r="T180" i="5"/>
  <c r="T164" i="5"/>
  <c r="T156" i="5"/>
  <c r="T148" i="5"/>
  <c r="T243" i="5"/>
  <c r="T203" i="5"/>
  <c r="T155" i="5"/>
  <c r="T150" i="5"/>
  <c r="T178" i="5"/>
  <c r="T162" i="5"/>
  <c r="T146" i="5"/>
  <c r="T201" i="5"/>
  <c r="T169" i="5"/>
  <c r="T145" i="5"/>
  <c r="T208" i="5"/>
  <c r="T160" i="5"/>
  <c r="T215" i="5"/>
  <c r="T175" i="5"/>
  <c r="T242" i="5"/>
  <c r="T234" i="5"/>
  <c r="T226" i="5"/>
  <c r="T218" i="5"/>
  <c r="T210" i="5"/>
  <c r="T202" i="5"/>
  <c r="T194" i="5"/>
  <c r="T186" i="5"/>
  <c r="T170" i="5"/>
  <c r="T154" i="5"/>
  <c r="T193" i="5"/>
  <c r="T153" i="5"/>
  <c r="T200" i="5"/>
  <c r="T152" i="5"/>
  <c r="T223" i="5"/>
  <c r="T159" i="5"/>
  <c r="T233" i="5"/>
  <c r="T225" i="5"/>
  <c r="T209" i="5"/>
  <c r="T185" i="5"/>
  <c r="T161" i="5"/>
  <c r="T216" i="5"/>
  <c r="T176" i="5"/>
  <c r="T231" i="5"/>
  <c r="T151" i="5"/>
  <c r="T241" i="5"/>
  <c r="T217" i="5"/>
  <c r="T177" i="5"/>
  <c r="T191" i="5"/>
  <c r="T240" i="5"/>
  <c r="T232" i="5"/>
  <c r="T224" i="5"/>
  <c r="T192" i="5"/>
  <c r="T168" i="5"/>
  <c r="T144" i="5"/>
  <c r="T207" i="5"/>
  <c r="T167" i="5"/>
  <c r="T184" i="5"/>
  <c r="T183" i="5"/>
  <c r="T239" i="5"/>
  <c r="T199" i="5"/>
  <c r="T268" i="5" l="1"/>
  <c r="T259" i="5"/>
  <c r="T258" i="5" s="1"/>
  <c r="T13" i="5"/>
  <c r="T246" i="5"/>
  <c r="T141" i="5"/>
  <c r="T12" i="5" l="1"/>
  <c r="T11" i="5" s="1"/>
</calcChain>
</file>

<file path=xl/sharedStrings.xml><?xml version="1.0" encoding="utf-8"?>
<sst xmlns="http://schemas.openxmlformats.org/spreadsheetml/2006/main" count="6330" uniqueCount="1169">
  <si>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</si>
  <si>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</si>
  <si>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</si>
  <si>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</si>
  <si>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</si>
  <si>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אלפא מור תגמולים- אג"ח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</si>
  <si>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</si>
  <si>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</si>
  <si>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</si>
  <si>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</si>
  <si>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</si>
  <si>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</si>
  <si>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</si>
  <si>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</si>
  <si>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</si>
  <si>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</si>
  <si>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</si>
  <si>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</si>
  <si>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</si>
  <si>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</si>
  <si>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0</t>
  </si>
  <si>
    <t>0.00%</t>
  </si>
  <si>
    <t>(3) אג"ח קונצרני</t>
  </si>
  <si>
    <t>(4) מניות</t>
  </si>
  <si>
    <t>(5) קרנות סל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</si>
  <si>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</si>
  <si>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</si>
  <si>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</si>
  <si>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</si>
  <si>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</si>
  <si>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</si>
  <si>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</si>
  <si>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</si>
  <si>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</si>
  <si>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</si>
  <si>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</si>
  <si>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</si>
  <si>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</si>
  <si>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</si>
  <si>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</si>
  <si>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</si>
  <si>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</si>
  <si>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</si>
  <si>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</si>
  <si>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</si>
  <si>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</si>
  <si>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</si>
  <si>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</si>
  <si>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</si>
  <si>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</si>
  <si>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</si>
  <si>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</si>
  <si>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</si>
  <si>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</si>
  <si>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</si>
  <si>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</si>
  <si>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</si>
  <si>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</si>
  <si>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</si>
  <si>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</si>
  <si>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</si>
  <si>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</si>
  <si>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</si>
  <si>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</si>
  <si>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</si>
  <si>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</si>
  <si>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18:13:04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</si>
  <si>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</si>
  <si>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</si>
  <si>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</si>
  <si>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</si>
  <si>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</si>
  <si>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</si>
  <si>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</si>
  <si>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</si>
  <si>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</si>
  <si>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</si>
  <si>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</si>
  <si>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</si>
  <si>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</si>
  <si>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</si>
  <si>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</si>
  <si>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</si>
  <si>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</si>
  <si>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</si>
  <si>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</si>
  <si>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</si>
  <si>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</si>
  <si>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</si>
  <si>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</si>
  <si>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</si>
  <si>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</si>
  <si>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</si>
  <si>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</si>
  <si>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</si>
  <si>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</si>
  <si>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</si>
  <si>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יתרות מזומנים ועו"ש נקובים במט"ח</t>
  </si>
  <si>
    <t>דולר ארה"ב פועלים</t>
  </si>
  <si>
    <t>99028</t>
  </si>
  <si>
    <t>ליש"ט פועלים</t>
  </si>
  <si>
    <t>99069</t>
  </si>
  <si>
    <t>התחיבות דולרית פועלים</t>
  </si>
  <si>
    <t>99218</t>
  </si>
  <si>
    <t>פח"ק /פר"י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</si>
  <si>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</si>
  <si>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</si>
  <si>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</si>
  <si>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</si>
  <si>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</si>
  <si>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</si>
  <si>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</si>
  <si>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</si>
  <si>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</si>
  <si>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</si>
  <si>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</si>
  <si>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</si>
  <si>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</si>
  <si>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</si>
  <si>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</si>
  <si>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</si>
  <si>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</si>
  <si>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</si>
  <si>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</si>
  <si>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</si>
  <si>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</si>
  <si>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</si>
  <si>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</si>
  <si>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</si>
  <si>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</si>
  <si>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</si>
  <si>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</si>
  <si>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</si>
  <si>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</si>
  <si>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0.75% 0527</t>
  </si>
  <si>
    <t>1140847</t>
  </si>
  <si>
    <t>TASE</t>
  </si>
  <si>
    <t>RF</t>
  </si>
  <si>
    <t xml:space="preserve"> 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</si>
  <si>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</si>
  <si>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</si>
  <si>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</si>
  <si>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</si>
  <si>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</si>
  <si>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</si>
  <si>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</si>
  <si>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</si>
  <si>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</si>
  <si>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</si>
  <si>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1114</t>
  </si>
  <si>
    <t>8241119</t>
  </si>
  <si>
    <t>מלווה קצר מועד 1214</t>
  </si>
  <si>
    <t>8241218</t>
  </si>
  <si>
    <t>מלווה קצר מועד 314</t>
  </si>
  <si>
    <t>8240319</t>
  </si>
  <si>
    <t>מלווה קצר מועד 614</t>
  </si>
  <si>
    <t>8240616</t>
  </si>
  <si>
    <t>מלווה קצר מועד 814</t>
  </si>
  <si>
    <t>8240814</t>
  </si>
  <si>
    <t>מלווה קצר מועד 914</t>
  </si>
  <si>
    <t>8240913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</si>
  <si>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</si>
  <si>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</si>
  <si>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</si>
  <si>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0.5% 02/26</t>
  </si>
  <si>
    <t>1174697</t>
  </si>
  <si>
    <t>ממשלתית שקלית 0.5% 04/25</t>
  </si>
  <si>
    <t>1162668</t>
  </si>
  <si>
    <t>ממשלתית שקלית 1.00% 03/30</t>
  </si>
  <si>
    <t>1160985</t>
  </si>
  <si>
    <t>ממשלתית שקלית 1.3% 04/32</t>
  </si>
  <si>
    <t>1180660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</si>
  <si>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</si>
  <si>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</si>
  <si>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</si>
  <si>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</si>
  <si>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</si>
  <si>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</si>
  <si>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t>ממשלתית שקלית 3.75% 03/47</t>
  </si>
  <si>
    <t>1140193</t>
  </si>
  <si>
    <t>ממשלתית שקלית 5.5% 01/42</t>
  </si>
  <si>
    <t>1125400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</si>
  <si>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</si>
  <si>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05/26</t>
  </si>
  <si>
    <t>1141795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</si>
  <si>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</si>
  <si>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</si>
  <si>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</si>
  <si>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</si>
  <si>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</si>
  <si>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</si>
  <si>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</si>
  <si>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</si>
  <si>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</si>
  <si>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27/6/24</t>
  </si>
  <si>
    <t>US912796Y452</t>
  </si>
  <si>
    <t>NYSE</t>
  </si>
  <si>
    <t>AAA</t>
  </si>
  <si>
    <t>FITCH</t>
  </si>
  <si>
    <t>B 31/10/24</t>
  </si>
  <si>
    <t>US912797HE00</t>
  </si>
  <si>
    <t>FWB</t>
  </si>
  <si>
    <t>T 1.75 07/24</t>
  </si>
  <si>
    <t>US912828Y875</t>
  </si>
  <si>
    <t>NASDAQ</t>
  </si>
  <si>
    <t>Aaa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</si>
  <si>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</si>
  <si>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</si>
  <si>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</si>
  <si>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</si>
  <si>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</si>
  <si>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</si>
  <si>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</si>
  <si>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</si>
  <si>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</si>
  <si>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</si>
  <si>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</si>
  <si>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</si>
  <si>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</si>
  <si>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</si>
  <si>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</si>
  <si>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</si>
  <si>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</si>
  <si>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</si>
  <si>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</si>
  <si>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</si>
  <si>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</si>
  <si>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</si>
  <si>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</si>
  <si>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</si>
  <si>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</si>
  <si>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בורסה ת"א</t>
  </si>
  <si>
    <t>בנקים</t>
  </si>
  <si>
    <t>דיסקונט מנפיקים אגח טו</t>
  </si>
  <si>
    <t>7480304</t>
  </si>
  <si>
    <t>חברת נמלי ישראל אגח א</t>
  </si>
  <si>
    <t>1145564</t>
  </si>
  <si>
    <t>נדל"ן מניב בישראל</t>
  </si>
  <si>
    <t>חברת נמלי ישראל אגח ב</t>
  </si>
  <si>
    <t>1145572</t>
  </si>
  <si>
    <t>לאומי אגח 182</t>
  </si>
  <si>
    <t>6040539</t>
  </si>
  <si>
    <t>לאומי אגח סד' 185</t>
  </si>
  <si>
    <t>1201821</t>
  </si>
  <si>
    <t>לאומי אגח סד' 186</t>
  </si>
  <si>
    <t>1201839</t>
  </si>
  <si>
    <t>מז טפ הנפק אגח 46</t>
  </si>
  <si>
    <t>2310225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</si>
  <si>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</si>
  <si>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</si>
  <si>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</si>
  <si>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</si>
  <si>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</si>
  <si>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</si>
  <si>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</si>
  <si>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</si>
  <si>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</si>
  <si>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</si>
  <si>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</si>
  <si>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</si>
  <si>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</si>
  <si>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פועלים אגח 200</t>
  </si>
  <si>
    <t>6620496</t>
  </si>
  <si>
    <t>פועלים אגח 201</t>
  </si>
  <si>
    <t>1191345</t>
  </si>
  <si>
    <t>פועלים אגח 203</t>
  </si>
  <si>
    <t>1199868</t>
  </si>
  <si>
    <t>חשמל     אגח 29</t>
  </si>
  <si>
    <t>6000236</t>
  </si>
  <si>
    <t>אנרגיה</t>
  </si>
  <si>
    <t>Aa1.il</t>
  </si>
  <si>
    <t>מידרוג</t>
  </si>
  <si>
    <t>חשמל אגח 27</t>
  </si>
  <si>
    <t>6000210</t>
  </si>
  <si>
    <t>חשמל אגח 31</t>
  </si>
  <si>
    <t>6000285</t>
  </si>
  <si>
    <t>חשמל אגח 35</t>
  </si>
  <si>
    <t>1196799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</si>
  <si>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</si>
  <si>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</si>
  <si>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</si>
  <si>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</si>
  <si>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</si>
  <si>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</si>
  <si>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</si>
  <si>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</si>
  <si>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</si>
  <si>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</si>
  <si>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</si>
  <si>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</si>
  <si>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</si>
  <si>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</si>
  <si>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</si>
  <si>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</si>
  <si>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</si>
  <si>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</si>
  <si>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</si>
  <si>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</si>
  <si>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</si>
  <si>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</si>
  <si>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</si>
  <si>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</si>
  <si>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</si>
  <si>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</si>
  <si>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</si>
  <si>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</si>
  <si>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</si>
  <si>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</si>
  <si>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</si>
  <si>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</si>
  <si>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</si>
  <si>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</si>
  <si>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</si>
  <si>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</si>
  <si>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</si>
  <si>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</si>
  <si>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</si>
  <si>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</si>
  <si>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</si>
  <si>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</si>
  <si>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</si>
  <si>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כתבי התח נד סד' 403</t>
  </si>
  <si>
    <t>6040430</t>
  </si>
  <si>
    <t>לאומיכתבי התח נד סד' 404</t>
  </si>
  <si>
    <t>6040471</t>
  </si>
  <si>
    <t>מבנה אגח יז</t>
  </si>
  <si>
    <t>2260446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</si>
  <si>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</si>
  <si>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</si>
  <si>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</si>
  <si>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</si>
  <si>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</si>
  <si>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</si>
  <si>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כד</t>
  </si>
  <si>
    <t>2260552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</si>
  <si>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</si>
  <si>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</si>
  <si>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</si>
  <si>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</si>
  <si>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</si>
  <si>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</si>
  <si>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</si>
  <si>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</si>
  <si>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</si>
  <si>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</si>
  <si>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כ</t>
  </si>
  <si>
    <t>3230422</t>
  </si>
  <si>
    <t>פועלים התח נד יא</t>
  </si>
  <si>
    <t>1201466</t>
  </si>
  <si>
    <t>פועלים התח נדח ט</t>
  </si>
  <si>
    <t>1199884</t>
  </si>
  <si>
    <t>רבוע נדלן אגח ז</t>
  </si>
  <si>
    <t>1140615</t>
  </si>
  <si>
    <t>רבוע נדלן אגח ח</t>
  </si>
  <si>
    <t>11575690</t>
  </si>
  <si>
    <t>ריט 1  אגח ה</t>
  </si>
  <si>
    <t>1136753</t>
  </si>
  <si>
    <t>ריט 1 אגח ו</t>
  </si>
  <si>
    <t>1138544</t>
  </si>
  <si>
    <t>ריט 1 אגח ז</t>
  </si>
  <si>
    <t>1171271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</si>
  <si>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</si>
  <si>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</si>
  <si>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</si>
  <si>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</si>
  <si>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</si>
  <si>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</si>
  <si>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</si>
  <si>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</si>
  <si>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</si>
  <si>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</si>
  <si>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12</t>
  </si>
  <si>
    <t>2300242</t>
  </si>
  <si>
    <t>תקשורת ומדיה</t>
  </si>
  <si>
    <t>ביג אגח טו</t>
  </si>
  <si>
    <t>1162221</t>
  </si>
  <si>
    <t>Aa3.il</t>
  </si>
  <si>
    <t>ביג אגח יב</t>
  </si>
  <si>
    <t>1156231</t>
  </si>
  <si>
    <t>ביג אגח יח</t>
  </si>
  <si>
    <t>1174226</t>
  </si>
  <si>
    <t>ביג אגח כ</t>
  </si>
  <si>
    <t>1186188</t>
  </si>
  <si>
    <t>בינלאומי הנפק התח כה</t>
  </si>
  <si>
    <t>1167030</t>
  </si>
  <si>
    <t>בינלאומי הנפק התח כז</t>
  </si>
  <si>
    <t>1189497</t>
  </si>
  <si>
    <t>דיסקונט מנפיקים נדחים ו'</t>
  </si>
  <si>
    <t>7480197</t>
  </si>
  <si>
    <t>דיסקונט מנפיקים נדחים ח</t>
  </si>
  <si>
    <t>7480312</t>
  </si>
  <si>
    <t>יוניברסל אגח ה</t>
  </si>
  <si>
    <t>1192608</t>
  </si>
  <si>
    <t>מסחר</t>
  </si>
  <si>
    <t>ירושלים הנפ אגח יט</t>
  </si>
  <si>
    <t>1201433</t>
  </si>
  <si>
    <t>ישרס אגח טז</t>
  </si>
  <si>
    <t>6130223</t>
  </si>
  <si>
    <t>מז טפ הנפק התח 50</t>
  </si>
  <si>
    <t>2310290</t>
  </si>
  <si>
    <t>סלע נדלן אגח ג</t>
  </si>
  <si>
    <t>1138973</t>
  </si>
  <si>
    <t>סלע נדלן אגח ד</t>
  </si>
  <si>
    <t>1167147</t>
  </si>
  <si>
    <t>רבוע נדלן אגח ו</t>
  </si>
  <si>
    <t>1140607</t>
  </si>
  <si>
    <t>אלבר אגח יז</t>
  </si>
  <si>
    <t>1158732</t>
  </si>
  <si>
    <t>ilA+</t>
  </si>
  <si>
    <t>אלבר אגח יט</t>
  </si>
  <si>
    <t>1191824</t>
  </si>
  <si>
    <t>אלון רבוע אגח ז</t>
  </si>
  <si>
    <t>1183979</t>
  </si>
  <si>
    <t>השקעה ואחזקות</t>
  </si>
  <si>
    <t>אלון רבוע כחול אגח ט</t>
  </si>
  <si>
    <t>1197284</t>
  </si>
  <si>
    <t>ג'נריישן קפיטל אגח ב</t>
  </si>
  <si>
    <t>1177526</t>
  </si>
  <si>
    <t>מגה אור אגח ז</t>
  </si>
  <si>
    <t>1141696</t>
  </si>
  <si>
    <t>מגה אור אגח ט</t>
  </si>
  <si>
    <t>1165141</t>
  </si>
  <si>
    <t>מגה אור אגח יא</t>
  </si>
  <si>
    <t>1178375</t>
  </si>
  <si>
    <t>מימון ישיר אגח ד</t>
  </si>
  <si>
    <t>1175660</t>
  </si>
  <si>
    <t>אשראי חוץ בנקאי</t>
  </si>
  <si>
    <t>A1.il</t>
  </si>
  <si>
    <t>מימון ישיר אגח ה</t>
  </si>
  <si>
    <t>1182831</t>
  </si>
  <si>
    <t>מימון ישיר אגח ו</t>
  </si>
  <si>
    <t>11916590</t>
  </si>
  <si>
    <t>מניבים ריט אגח ב</t>
  </si>
  <si>
    <t>1155928</t>
  </si>
  <si>
    <t>מניבים ריט אגח ג</t>
  </si>
  <si>
    <t>1177658</t>
  </si>
  <si>
    <t>אפי נכסים אגח ח</t>
  </si>
  <si>
    <t>1142231</t>
  </si>
  <si>
    <t>נדל"ן מניב בחו"ל</t>
  </si>
  <si>
    <t>A2.il</t>
  </si>
  <si>
    <t>אפי נכסים אגח טו</t>
  </si>
  <si>
    <t>1199603</t>
  </si>
  <si>
    <t>אשטרום קב אגח ה</t>
  </si>
  <si>
    <t>1199579</t>
  </si>
  <si>
    <t>בנייה</t>
  </si>
  <si>
    <t>ilA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</si>
  <si>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</si>
  <si>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</si>
  <si>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</si>
  <si>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</si>
  <si>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</si>
  <si>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</si>
  <si>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</si>
  <si>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</si>
  <si>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</si>
  <si>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</si>
  <si>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</si>
  <si>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</si>
  <si>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</si>
  <si>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</si>
  <si>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</si>
  <si>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</si>
  <si>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</si>
  <si>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</si>
  <si>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</si>
  <si>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</si>
  <si>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או פי סי אגח ב'</t>
  </si>
  <si>
    <t>1166057</t>
  </si>
  <si>
    <t>ilA-</t>
  </si>
  <si>
    <t>ג'י סיטי אגח יא</t>
  </si>
  <si>
    <t>1260546</t>
  </si>
  <si>
    <t>ג'י סיטי אגח יד</t>
  </si>
  <si>
    <t>1260736</t>
  </si>
  <si>
    <t>מגוריט אגח ג</t>
  </si>
  <si>
    <t>1175975</t>
  </si>
  <si>
    <t>רני צים אגח ב</t>
  </si>
  <si>
    <t>1171834</t>
  </si>
  <si>
    <t>בראק אן וי אגח ב</t>
  </si>
  <si>
    <t>1128347</t>
  </si>
  <si>
    <t>ilBBB+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</si>
  <si>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</si>
  <si>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</si>
  <si>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</si>
  <si>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</si>
  <si>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</si>
  <si>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</si>
  <si>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</si>
  <si>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NR</t>
  </si>
  <si>
    <t>לא מדורג</t>
  </si>
  <si>
    <t>דוראל אגח א</t>
  </si>
  <si>
    <t>1179134</t>
  </si>
  <si>
    <t>אנרגיה מתחדשת</t>
  </si>
  <si>
    <t>11791340</t>
  </si>
  <si>
    <t>ישפרו אגח א</t>
  </si>
  <si>
    <t>1202290</t>
  </si>
  <si>
    <t>לוזון קבוצה אגח ח</t>
  </si>
  <si>
    <t>47301640</t>
  </si>
  <si>
    <t>מידאס השקעות בנדל"ן אגח ד</t>
  </si>
  <si>
    <t>54402840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</si>
  <si>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</si>
  <si>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</si>
  <si>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</si>
  <si>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</si>
  <si>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</si>
  <si>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</si>
  <si>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סולגרין אגח ב</t>
  </si>
  <si>
    <t>1186246</t>
  </si>
  <si>
    <t>רנט איט אגח א</t>
  </si>
  <si>
    <t>1199546</t>
  </si>
  <si>
    <t>תנופורט אגח ב</t>
  </si>
  <si>
    <t>1189919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</si>
  <si>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</si>
  <si>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יד</t>
  </si>
  <si>
    <t>7480163</t>
  </si>
  <si>
    <t>עמידר אגח א</t>
  </si>
  <si>
    <t>1143585</t>
  </si>
  <si>
    <t>פועלים אגח 100</t>
  </si>
  <si>
    <t>6620488</t>
  </si>
  <si>
    <t>פועלים אגח 101</t>
  </si>
  <si>
    <t>1191337</t>
  </si>
  <si>
    <t>סאמיט אגח ח</t>
  </si>
  <si>
    <t>1138940</t>
  </si>
  <si>
    <t>איירפורט אגח י</t>
  </si>
  <si>
    <t>1195981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</si>
  <si>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</si>
  <si>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</si>
  <si>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</si>
  <si>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</si>
  <si>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</si>
  <si>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</si>
  <si>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</si>
  <si>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</si>
  <si>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</si>
  <si>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</si>
  <si>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</si>
  <si>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</si>
  <si>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</si>
  <si>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</si>
  <si>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</si>
  <si>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Aa2.il</t>
  </si>
  <si>
    <t>נמקו אגח ג</t>
  </si>
  <si>
    <t>1198761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</si>
  <si>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</si>
  <si>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</si>
  <si>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</si>
  <si>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</si>
  <si>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</si>
  <si>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</si>
  <si>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פסיפיק אגח ג</t>
  </si>
  <si>
    <t>1197680</t>
  </si>
  <si>
    <t>11976800</t>
  </si>
  <si>
    <t>שלמה החז אגח יט</t>
  </si>
  <si>
    <t>1192731</t>
  </si>
  <si>
    <t>אלוני חץ אגח י</t>
  </si>
  <si>
    <t>3900362</t>
  </si>
  <si>
    <t>אלוני חץ אגח יג</t>
  </si>
  <si>
    <t>1189406</t>
  </si>
  <si>
    <t>אלקו אגח יג</t>
  </si>
  <si>
    <t>69402330</t>
  </si>
  <si>
    <t>יוניברסל אגח ו</t>
  </si>
  <si>
    <t>1192616</t>
  </si>
  <si>
    <t>כלל ביטוח אגח ג</t>
  </si>
  <si>
    <t>1201391</t>
  </si>
  <si>
    <t>כללביט מימון אגח י</t>
  </si>
  <si>
    <t>1136068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</si>
  <si>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</si>
  <si>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</si>
  <si>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</si>
  <si>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</si>
  <si>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</si>
  <si>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</si>
  <si>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פניקס הון אגח טו</t>
  </si>
  <si>
    <t>1201953</t>
  </si>
  <si>
    <t>פסיפיק אגח ב'</t>
  </si>
  <si>
    <t>1163062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</si>
  <si>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</si>
  <si>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</si>
  <si>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</si>
  <si>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</si>
  <si>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</si>
  <si>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</si>
  <si>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</si>
  <si>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</si>
  <si>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</si>
  <si>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</si>
  <si>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</si>
  <si>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</si>
  <si>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</si>
  <si>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</si>
  <si>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</si>
  <si>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</si>
  <si>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אמ.ג'י.ג'י אגח ב</t>
  </si>
  <si>
    <t>1160811</t>
  </si>
  <si>
    <t>דמרי אגח ז</t>
  </si>
  <si>
    <t>1141191</t>
  </si>
  <si>
    <t>חברה לישראל אגח 12</t>
  </si>
  <si>
    <t>5760251</t>
  </si>
  <si>
    <t>חברה לישראל אגח 14</t>
  </si>
  <si>
    <t>5760301</t>
  </si>
  <si>
    <t>יוחננוף אגח א'</t>
  </si>
  <si>
    <t>1187418</t>
  </si>
  <si>
    <t>רשתות שיווק</t>
  </si>
  <si>
    <t>לייטסטון אגח א</t>
  </si>
  <si>
    <t>1133891</t>
  </si>
  <si>
    <t>לייטסטון אגח ב</t>
  </si>
  <si>
    <t>1160746</t>
  </si>
  <si>
    <t>סלקום אגח ט</t>
  </si>
  <si>
    <t>1132836</t>
  </si>
  <si>
    <t>סלקום אגח יא</t>
  </si>
  <si>
    <t>1139252</t>
  </si>
  <si>
    <t>ספנסר אגח ג</t>
  </si>
  <si>
    <t>1147495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</si>
  <si>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</si>
  <si>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</si>
  <si>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</si>
  <si>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</si>
  <si>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</si>
  <si>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12</t>
  </si>
  <si>
    <t>7150360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</si>
  <si>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</si>
  <si>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</si>
  <si>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</si>
  <si>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</si>
  <si>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</si>
  <si>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</si>
  <si>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</si>
  <si>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</si>
  <si>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</si>
  <si>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</si>
  <si>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א'</t>
  </si>
  <si>
    <t>1161751</t>
  </si>
  <si>
    <t>אנרג'יקס אגח להמרה ב</t>
  </si>
  <si>
    <t>1168483</t>
  </si>
  <si>
    <t>אפי נכסים אגח י</t>
  </si>
  <si>
    <t>1160878</t>
  </si>
  <si>
    <t>אשטרום קב אגח ג</t>
  </si>
  <si>
    <t>1140102</t>
  </si>
  <si>
    <t>אשטרום קבוצה אגח ב</t>
  </si>
  <si>
    <t>1132331</t>
  </si>
  <si>
    <t>דור אלון אגח ו</t>
  </si>
  <si>
    <t>1140656</t>
  </si>
  <si>
    <t>דור אלון אגח ז</t>
  </si>
  <si>
    <t>1157700</t>
  </si>
  <si>
    <t>להב אגח ב</t>
  </si>
  <si>
    <t>1360072</t>
  </si>
  <si>
    <t>פתאל אירו אגח ה</t>
  </si>
  <si>
    <t>1198886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</si>
  <si>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</si>
  <si>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</si>
  <si>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</si>
  <si>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</si>
  <si>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</si>
  <si>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</si>
  <si>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A3.il</t>
  </si>
  <si>
    <t>או.פי.סי אנרגיה אגח ג</t>
  </si>
  <si>
    <t>1180355</t>
  </si>
  <si>
    <t>אקרו אגח א</t>
  </si>
  <si>
    <t>1188572</t>
  </si>
  <si>
    <t>בית זיקוק אשדוד אגח 2</t>
  </si>
  <si>
    <t>1199488</t>
  </si>
  <si>
    <t>מכלול מימון אגח א</t>
  </si>
  <si>
    <t>1187277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</si>
  <si>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</si>
  <si>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</si>
  <si>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</si>
  <si>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</si>
  <si>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</si>
  <si>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</si>
  <si>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שלמה נדלן אגח ג</t>
  </si>
  <si>
    <t>1137439</t>
  </si>
  <si>
    <t>שלמה נדלן אגח ד</t>
  </si>
  <si>
    <t>1157668</t>
  </si>
  <si>
    <t>אמ.די.ג'י אגח ו</t>
  </si>
  <si>
    <t>1199967</t>
  </si>
  <si>
    <t>Baa1.il</t>
  </si>
  <si>
    <t>איסתא אג להמרה א'</t>
  </si>
  <si>
    <t>1197128</t>
  </si>
  <si>
    <t>מלונאות ותיירות</t>
  </si>
  <si>
    <t>אלומיי אגח ה</t>
  </si>
  <si>
    <t>1193275</t>
  </si>
  <si>
    <t>אלמוגים אגח י'</t>
  </si>
  <si>
    <t>1201615</t>
  </si>
  <si>
    <t>אמ אר אר   אגח ב</t>
  </si>
  <si>
    <t>1184696</t>
  </si>
  <si>
    <t>אפי קפיטל נדלן אגח ג</t>
  </si>
  <si>
    <t>1199744</t>
  </si>
  <si>
    <t>בוני תיכון אגח כא</t>
  </si>
  <si>
    <t>1198829</t>
  </si>
  <si>
    <t>גאון אחזקות אגח להמרה ד</t>
  </si>
  <si>
    <t>1198324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</si>
  <si>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</si>
  <si>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</si>
  <si>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</si>
  <si>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</si>
  <si>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</si>
  <si>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</si>
  <si>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</si>
  <si>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</si>
  <si>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</si>
  <si>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</si>
  <si>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</si>
  <si>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חג'ג' אגח יג</t>
  </si>
  <si>
    <t>1190040</t>
  </si>
  <si>
    <t>חנן מור אגח יב</t>
  </si>
  <si>
    <t>1176023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</si>
  <si>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</si>
  <si>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</si>
  <si>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</si>
  <si>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</si>
  <si>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</si>
  <si>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</si>
  <si>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</si>
  <si>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</si>
  <si>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</si>
  <si>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</si>
  <si>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</si>
  <si>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</si>
  <si>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עמרם אברהם אגח א</t>
  </si>
  <si>
    <t>1188044</t>
  </si>
  <si>
    <t>פאי סיאם אגח א</t>
  </si>
  <si>
    <t>1186485</t>
  </si>
  <si>
    <t>11864850</t>
  </si>
  <si>
    <t>פאי פיקדונות אגח ב</t>
  </si>
  <si>
    <t>1201144</t>
  </si>
  <si>
    <t>פריורטק אגח א</t>
  </si>
  <si>
    <t>3280138</t>
  </si>
  <si>
    <t>מוליכים למחצה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</si>
  <si>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</si>
  <si>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</si>
  <si>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</si>
  <si>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</si>
  <si>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</si>
  <si>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שמוס אגח א'</t>
  </si>
  <si>
    <t>1155951</t>
  </si>
  <si>
    <t>בזן אגח ט</t>
  </si>
  <si>
    <t>2590461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</si>
  <si>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</si>
  <si>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</si>
  <si>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</si>
  <si>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</si>
  <si>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</si>
  <si>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</si>
  <si>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</si>
  <si>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</si>
  <si>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</si>
  <si>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</si>
  <si>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</si>
  <si>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</si>
  <si>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</si>
  <si>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</si>
  <si>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</si>
  <si>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</si>
  <si>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Bloomberg</t>
  </si>
  <si>
    <t>Banks</t>
  </si>
  <si>
    <t>BBB</t>
  </si>
  <si>
    <t>LUMIIT 3.275 1/31</t>
  </si>
  <si>
    <t>IL0060404899</t>
  </si>
  <si>
    <t>MZRHIT 3.077 4/31</t>
  </si>
  <si>
    <t>IL0069508369</t>
  </si>
  <si>
    <t>BBB-</t>
  </si>
  <si>
    <t>ENOIGA 5.375 30/3/28</t>
  </si>
  <si>
    <t>IL0011736738</t>
  </si>
  <si>
    <t>Energy</t>
  </si>
  <si>
    <t>BB-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</si>
  <si>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</si>
  <si>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</si>
  <si>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</si>
  <si>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</si>
  <si>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</si>
  <si>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</si>
  <si>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</si>
  <si>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</si>
  <si>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</si>
  <si>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ARNDTN 3 10/29</t>
  </si>
  <si>
    <t>XS1700429308</t>
  </si>
  <si>
    <t>Real Estate</t>
  </si>
  <si>
    <t>BBB+</t>
  </si>
  <si>
    <t>ARNDTN 5.375 3/29</t>
  </si>
  <si>
    <t>XS1964701822</t>
  </si>
  <si>
    <t>EURONEXT</t>
  </si>
  <si>
    <t>GM 5.8 01/29</t>
  </si>
  <si>
    <t>US37045XEN21</t>
  </si>
  <si>
    <t>Other</t>
  </si>
  <si>
    <t>Automobiles &amp; Components</t>
  </si>
  <si>
    <t>GM 6.1 01.07.34</t>
  </si>
  <si>
    <t>US37045XEP78</t>
  </si>
  <si>
    <t>FSK 7.875 01/29</t>
  </si>
  <si>
    <t>US302635AM98</t>
  </si>
  <si>
    <t>Baa3</t>
  </si>
  <si>
    <t>GWILN 2.95 7/26</t>
  </si>
  <si>
    <t>XS2208868914</t>
  </si>
  <si>
    <t>BB+</t>
  </si>
  <si>
    <t>GWILN 3 29/3/25</t>
  </si>
  <si>
    <t>XS1799975922</t>
  </si>
  <si>
    <t>SMTPLN 2 1/25</t>
  </si>
  <si>
    <t>XS1757821688</t>
  </si>
  <si>
    <t>Ba1</t>
  </si>
  <si>
    <t>ATRSAV 3 09/25</t>
  </si>
  <si>
    <t>XS1829325239</t>
  </si>
  <si>
    <t>B1</t>
  </si>
  <si>
    <t>ENOGLN 6.5 4/27</t>
  </si>
  <si>
    <t>USG3044DAA49</t>
  </si>
  <si>
    <t>B+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</si>
  <si>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</si>
  <si>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</si>
  <si>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</si>
  <si>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</si>
  <si>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</si>
  <si>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</si>
  <si>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</si>
  <si>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</si>
  <si>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</si>
  <si>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</si>
  <si>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שיכון ובינוי אנרגיה</t>
  </si>
  <si>
    <t>1188242</t>
  </si>
  <si>
    <t>קבוצת אקרשטיין</t>
  </si>
  <si>
    <t>1176205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</si>
  <si>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</si>
  <si>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>סולאיר</t>
  </si>
  <si>
    <t>11722870</t>
  </si>
  <si>
    <t>קרדן נדלן</t>
  </si>
  <si>
    <t>1118447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</si>
  <si>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</si>
  <si>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</si>
  <si>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</si>
  <si>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</si>
  <si>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</si>
  <si>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</si>
  <si>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</si>
  <si>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</si>
  <si>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</si>
  <si>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</si>
  <si>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</si>
  <si>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</si>
  <si>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t>פסגות ETF תלבונד 60</t>
  </si>
  <si>
    <t>1148006</t>
  </si>
  <si>
    <t>אג"ח</t>
  </si>
  <si>
    <t>תכלית סל תלבונד 20</t>
  </si>
  <si>
    <t>1143791</t>
  </si>
  <si>
    <t>תכלית סל תלבונד 60</t>
  </si>
  <si>
    <t>1145101</t>
  </si>
  <si>
    <t>תכלית סל תלבונד מאגר</t>
  </si>
  <si>
    <t>1144013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</si>
  <si>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</si>
  <si>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</si>
  <si>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</si>
  <si>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</si>
  <si>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</si>
  <si>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</si>
  <si>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</si>
  <si>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</si>
  <si>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</si>
  <si>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</si>
  <si>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</si>
  <si>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</si>
  <si>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</si>
  <si>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t>MTF מח  תלבונד ש 5-15</t>
  </si>
  <si>
    <t>5125364</t>
  </si>
  <si>
    <t>הראל מחקה תלבונד 20</t>
  </si>
  <si>
    <t>5117270</t>
  </si>
  <si>
    <t>קסם KTF תלבונד 20</t>
  </si>
  <si>
    <t>5115589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</si>
  <si>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</si>
  <si>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</si>
  <si>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</si>
  <si>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</si>
  <si>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</si>
  <si>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</si>
  <si>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</si>
  <si>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</si>
  <si>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</si>
  <si>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</si>
  <si>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</si>
  <si>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</si>
  <si>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</si>
  <si>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</si>
  <si>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</si>
  <si>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</si>
  <si>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</si>
  <si>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</si>
  <si>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</si>
  <si>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</si>
  <si>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</si>
  <si>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</si>
  <si>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</si>
  <si>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</si>
  <si>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</si>
  <si>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</si>
  <si>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</si>
  <si>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</si>
  <si>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</si>
  <si>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</si>
  <si>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</si>
  <si>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</si>
  <si>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</si>
  <si>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</si>
  <si>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</si>
  <si>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</si>
  <si>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</si>
  <si>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</si>
  <si>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</si>
  <si>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</si>
  <si>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</si>
  <si>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</si>
  <si>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</si>
  <si>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</si>
  <si>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</si>
  <si>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</si>
  <si>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</si>
  <si>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</si>
  <si>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</si>
  <si>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</si>
  <si>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</si>
  <si>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</si>
  <si>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</si>
  <si>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</si>
  <si>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</si>
  <si>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</si>
  <si>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</si>
  <si>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</si>
  <si>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</si>
  <si>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</si>
  <si>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</si>
  <si>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</si>
  <si>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</si>
  <si>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</si>
  <si>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</si>
  <si>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</si>
  <si>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</si>
  <si>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מנרב חוב פרטי</t>
  </si>
  <si>
    <t>11020414</t>
  </si>
  <si>
    <t xml:space="preserve"> אחר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</si>
  <si>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</si>
  <si>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</si>
  <si>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</si>
  <si>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</si>
  <si>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</si>
  <si>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</si>
  <si>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</si>
  <si>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</si>
  <si>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</si>
  <si>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</si>
  <si>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אגד אגח -1רמ</t>
  </si>
  <si>
    <t>1198787</t>
  </si>
  <si>
    <t>ביטחוניות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</si>
  <si>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</si>
  <si>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י.ח.ק להשק אגח -רמ</t>
  </si>
  <si>
    <t>1181783</t>
  </si>
  <si>
    <t>לאומי צמוד אשראי אגח1 רמ</t>
  </si>
  <si>
    <t>1198639</t>
  </si>
  <si>
    <t>שירותים פיננסיים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</si>
  <si>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</si>
  <si>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</si>
  <si>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</si>
  <si>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</si>
  <si>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</si>
  <si>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</si>
  <si>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</si>
  <si>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</si>
  <si>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</si>
  <si>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</si>
  <si>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</si>
  <si>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</si>
  <si>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</si>
  <si>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</si>
  <si>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</si>
  <si>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</si>
  <si>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</si>
  <si>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</si>
  <si>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</si>
  <si>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</si>
  <si>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</si>
  <si>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SCINTILLA</t>
  </si>
  <si>
    <t>11020474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</si>
  <si>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</si>
  <si>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</si>
  <si>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</si>
  <si>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</si>
  <si>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</si>
  <si>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>MORE ALTERNATIV SHEKEL</t>
  </si>
  <si>
    <t>11020417</t>
  </si>
  <si>
    <t>MORE Alternative Credit Fund</t>
  </si>
  <si>
    <t>11020472</t>
  </si>
  <si>
    <t>VIOLA CREDIT UVCI</t>
  </si>
  <si>
    <t>11020490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</si>
  <si>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</si>
  <si>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</si>
  <si>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</si>
  <si>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</si>
  <si>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</si>
  <si>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רשוב אנרגיה אפלס</t>
  </si>
  <si>
    <t>11020432</t>
  </si>
  <si>
    <t>ולאיר1</t>
  </si>
  <si>
    <t>11019939</t>
  </si>
  <si>
    <t>מידאס ד אופ ל.ס</t>
  </si>
  <si>
    <t>11020423</t>
  </si>
  <si>
    <t>סולאיר אופ ל.ס1</t>
  </si>
  <si>
    <t>11019938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</si>
  <si>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</si>
  <si>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</si>
  <si>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</si>
  <si>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</si>
  <si>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</si>
  <si>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</si>
  <si>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</si>
  <si>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</si>
  <si>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</si>
  <si>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</si>
  <si>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</si>
  <si>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</si>
  <si>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</si>
  <si>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</si>
  <si>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</si>
  <si>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</si>
  <si>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</si>
  <si>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</si>
  <si>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</si>
  <si>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</si>
  <si>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</si>
  <si>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</si>
  <si>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DIL#9093504</t>
  </si>
  <si>
    <t>11020291</t>
  </si>
  <si>
    <t>.ל.ר</t>
  </si>
  <si>
    <t>FX FORWARD $/NIS 15102024</t>
  </si>
  <si>
    <t>11020289</t>
  </si>
  <si>
    <t>FX SWAP $/IL 3.691 07.03.24</t>
  </si>
  <si>
    <t>11020297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</si>
  <si>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</si>
  <si>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</si>
  <si>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</si>
  <si>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</si>
  <si>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</si>
  <si>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</si>
  <si>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</si>
  <si>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</si>
  <si>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</si>
  <si>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</si>
  <si>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</si>
  <si>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</si>
  <si>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</si>
  <si>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</si>
  <si>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</si>
  <si>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</si>
  <si>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</si>
  <si>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</si>
  <si>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</si>
  <si>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</si>
  <si>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</si>
  <si>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</si>
  <si>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</si>
  <si>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</si>
  <si>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</si>
  <si>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</si>
  <si>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</si>
  <si>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</si>
  <si>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</si>
  <si>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</si>
  <si>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</si>
  <si>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</si>
  <si>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</si>
  <si>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</si>
  <si>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</si>
  <si>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</si>
  <si>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</si>
  <si>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</si>
  <si>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</si>
  <si>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</si>
  <si>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</si>
  <si>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</si>
  <si>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</si>
  <si>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</si>
  <si>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</si>
  <si>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</si>
  <si>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</si>
  <si>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</si>
  <si>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</si>
  <si>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</si>
  <si>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</si>
  <si>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</si>
  <si>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</si>
  <si>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</si>
  <si>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</si>
  <si>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</si>
  <si>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</si>
  <si>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</si>
  <si>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</si>
  <si>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</si>
  <si>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</si>
  <si>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</si>
  <si>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</si>
  <si>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</si>
  <si>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</si>
  <si>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</si>
  <si>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</si>
  <si>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</si>
  <si>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</si>
  <si>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</si>
  <si>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</si>
  <si>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</si>
  <si>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</si>
  <si>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</si>
  <si>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</si>
  <si>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</si>
  <si>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</si>
  <si>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</si>
  <si>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</si>
  <si>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</si>
  <si>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</si>
  <si>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</si>
  <si>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</si>
  <si>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</si>
  <si>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</si>
  <si>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</si>
  <si>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</si>
  <si>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</si>
  <si>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 - More Alternative Credit 2</t>
  </si>
  <si>
    <t>Viola Credit GL II (UVCI)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</si>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</sst>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##"/>
    <numFmt numFmtId="169" formatCode="#,##0.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69" fontId="1" fillId="0" borderId="2" xfId="0" applyNumberFormat="1" applyFont="1" applyBorder="1" applyAlignment="1">
      <alignment horizontal="center" vertical="top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9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1" fillId="0" borderId="3" xfId="0" applyFont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168" fontId="1" fillId="0" borderId="11" xfId="0" applyNumberFormat="1" applyFont="1" applyBorder="1" applyAlignment="1">
      <alignment horizontal="center" vertical="top"/>
    </xf>
    <xf numFmtId="164" fontId="1" fillId="0" borderId="11" xfId="0" applyNumberFormat="1" applyFont="1" applyBorder="1" applyAlignment="1">
      <alignment horizontal="center" vertical="top"/>
    </xf>
    <xf numFmtId="0" fontId="1" fillId="0" borderId="8" xfId="0" applyFont="1" applyBorder="1" applyAlignment="1">
      <alignment horizontal="right" vertical="center" readingOrder="2"/>
    </xf>
    <xf numFmtId="166" fontId="1" fillId="0" borderId="6" xfId="0" applyNumberFormat="1" applyFont="1" applyBorder="1" applyAlignment="1">
      <alignment horizontal="center" vertical="top" readingOrder="2"/>
    </xf>
    <xf numFmtId="171" fontId="0" fillId="0" borderId="8" xfId="0" applyNumberFormat="1" applyBorder="1"/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top"/>
    </xf>
  </cellXfs>
  <cellStyles count="1">
    <cellStyle name="Normal" xfId="0" builtinId="0"/>
  </cellStyles>
  <dxfs count="207"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495300</xdr:colOff>
      <xdr:row>2</xdr:row>
      <xdr:rowOff>9525</xdr:rowOff>
    </xdr:from>
    <xdr:to>
      <xdr:col>3</xdr:col>
      <xdr:colOff>828675</xdr:colOff>
      <xdr:row>4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FADB691-CA6E-4954-B121-0750FAEA4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181450" y="3333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CA39DD-A2D4-40E6-8D5C-EFF1CC1F6B3A}" name="TitleRegion1.b7.d65.1" displayName="TitleRegion1.b7.d65.1" ref="B7:D65" totalsRowShown="0" headerRowBorderDxfId="205" tableBorderDxfId="206">
  <autoFilter ref="B7:D65" xr:uid="{D4F49602-9C57-4B94-A0BC-12F8AEB51075}">
    <filterColumn colId="0" hiddenButton="1"/>
    <filterColumn colId="1" hiddenButton="1"/>
    <filterColumn colId="2" hiddenButton="1"/>
  </autoFilter>
  <tableColumns count="3">
    <tableColumn id="1" xr3:uid="{2700D9CD-80A6-4CF0-8555-6A0CDF8AC887}" name="פירוט נכסים:"/>
    <tableColumn id="2" xr3:uid="{0BF7BBE5-2B45-4A22-87A6-F36A9D0F7D25}" name="שווי הוגן" dataDxfId="204"/>
    <tableColumn id="3" xr3:uid="{5A02E637-E33F-4CEE-A4C6-5F3101BEE43D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1949D70-6D3A-498D-A92B-44DAD86F9911}" name="TitleRegion1.b6.s22.1" displayName="TitleRegion1.b6.s22.1" ref="B6:S22" totalsRowShown="0" headerRowBorderDxfId="61" tableBorderDxfId="62">
  <autoFilter ref="B6:S22" xr:uid="{A3D95832-5442-449E-979A-1273741DD7B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ABE54D6-9DC5-466F-830C-3066256B7293}" name="1.ג  ניירות ערך לא סחירים:" dataDxfId="60"/>
    <tableColumn id="2" xr3:uid="{D25C2F29-1679-49A3-B854-02B36344D097}" name="ריק במקור" dataDxfId="59"/>
    <tableColumn id="3" xr3:uid="{19826CC7-A3EA-499D-B019-A4A444FB26E8}" name="ריק במקור2" dataDxfId="58"/>
    <tableColumn id="4" xr3:uid="{8C73144D-A27C-436E-9525-6EDEF6625B3D}" name="ריק במקור3" dataDxfId="57"/>
    <tableColumn id="5" xr3:uid="{38287355-4AAC-4B67-A218-2010548C9840}" name="ריק במקור4" dataDxfId="56"/>
    <tableColumn id="6" xr3:uid="{84A42E2D-EA01-4544-9707-0967D824C956}" name="ריק במקור5" dataDxfId="55"/>
    <tableColumn id="7" xr3:uid="{E638EA72-D1FD-4415-A912-3E54E4406E31}" name="ריק במקור6" dataDxfId="54"/>
    <tableColumn id="8" xr3:uid="{47BC3FF8-4A32-4226-AF97-348B8583BE34}" name="ריק במקור7" dataDxfId="53"/>
    <tableColumn id="9" xr3:uid="{5830B6BF-4ADC-4284-945E-45D08A81C547}" name="ריק במקור8" dataDxfId="52"/>
    <tableColumn id="10" xr3:uid="{953F82A6-E99C-4AEE-B1F1-0648916D824A}" name="ריק במקור9" dataDxfId="51"/>
    <tableColumn id="11" xr3:uid="{26A6B9A7-02DB-40E2-956F-254C1A9C6B9E}" name="ריק במקור10" dataDxfId="50"/>
    <tableColumn id="12" xr3:uid="{D2B84AFF-9AD8-43F6-AE62-B57A712AF939}" name="ריק במקור11" dataDxfId="49"/>
    <tableColumn id="13" xr3:uid="{07AB3B45-2AEA-4235-A567-ADB7EB089F88}" name="ריק במקור12" dataDxfId="48"/>
    <tableColumn id="14" xr3:uid="{46FBA44B-460B-4E68-B725-6FA731346441}" name="ריק במקור13" dataDxfId="47"/>
    <tableColumn id="15" xr3:uid="{40DE3450-914F-4A48-964B-8AA35E57DC14}" name="ריק במקור14" dataDxfId="46"/>
    <tableColumn id="16" xr3:uid="{F931D8A5-37BE-4C44-84D5-1033BB9C62AC}" name="ריק במקור15" dataDxfId="45"/>
    <tableColumn id="17" xr3:uid="{DF9290E8-2676-48F2-B9FC-738456F25C53}" name="ריק במקור16" dataDxfId="44"/>
    <tableColumn id="18" xr3:uid="{BDCBC16B-6B51-42EB-A900-8D88E1521CC9}" name="ריק במקור17" dataDxfId="43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8DE12F2-7A74-4522-AD05-CDC6E1EA2BD3}" name="TitleRegion1.b6.k25.1" displayName="TitleRegion1.b6.k25.1" ref="B6:K25" totalsRowShown="0" dataDxfId="30" headerRowBorderDxfId="41" tableBorderDxfId="42">
  <autoFilter ref="B6:K25" xr:uid="{1BD2B186-D215-43E3-9F61-3E0CAB6E2E6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0A5BE76-4CF5-4D3C-A00B-A2C7F87F17F9}" name="1.ג  ניירות ערך לא סחירים:" dataDxfId="40"/>
    <tableColumn id="2" xr3:uid="{D89B8ABC-B94A-4414-9E4B-636F167F86FC}" name="ריק במקור" dataDxfId="39"/>
    <tableColumn id="3" xr3:uid="{C3D3B10E-663F-488F-94D3-9A3B4B661269}" name="ריק במקור2" dataDxfId="38"/>
    <tableColumn id="4" xr3:uid="{AAF34556-8B98-422A-B8C9-AF6FB0467A7D}" name="ריק במקור3" dataDxfId="37"/>
    <tableColumn id="5" xr3:uid="{BD977F62-49CF-43B7-913B-14BD2E3383A3}" name="ריק במקור4" dataDxfId="36"/>
    <tableColumn id="6" xr3:uid="{A72156F9-2A99-4C41-8016-CC897C2E7AD1}" name="ריק במקור5" dataDxfId="35"/>
    <tableColumn id="7" xr3:uid="{C5D385F1-8FA0-416E-A788-73BF414F9A9E}" name="ריק במקור6" dataDxfId="34"/>
    <tableColumn id="8" xr3:uid="{34060E97-D04B-42D0-B543-144D56B68520}" name="ריק במקור7" dataDxfId="33"/>
    <tableColumn id="9" xr3:uid="{E91F3F1E-6988-4FED-8BA8-EC6CC00001A2}" name="ריק במקור8" dataDxfId="32"/>
    <tableColumn id="10" xr3:uid="{029F1B0D-20FE-4DED-8406-9B52105B5532}" name="ריק במקור9" dataDxfId="31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7301130-9B74-4C0A-9B0F-ABC741DAD149}" name="TitleRegion1.b6.l17.1" displayName="TitleRegion1.b6.l17.1" ref="B6:L17" totalsRowShown="0" dataDxfId="16" headerRowBorderDxfId="28" tableBorderDxfId="29">
  <autoFilter ref="B6:L17" xr:uid="{B912DC25-BF07-4DC9-9468-4D024F05F0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44EE62B2-515A-400A-A5D0-6B7651BBE775}" name="1.ג  ניירות ערך לא סחירים:  " dataDxfId="27"/>
    <tableColumn id="2" xr3:uid="{4B522C15-7080-4A62-9C16-7FD0538FF637}" name="ריק במקור" dataDxfId="26"/>
    <tableColumn id="3" xr3:uid="{85A4B676-40B9-4647-945E-B05502D1B8B3}" name="ריק במקור2" dataDxfId="25"/>
    <tableColumn id="4" xr3:uid="{45883F8B-5507-4BD7-8BDA-5578116D023E}" name="ריק במקור3" dataDxfId="24"/>
    <tableColumn id="5" xr3:uid="{BE032425-C7A5-4D9B-AC09-F45D5DB2B735}" name="ריק במקור4" dataDxfId="23"/>
    <tableColumn id="6" xr3:uid="{F3F97592-5CA7-473A-9E76-DB11146E6D2F}" name="ריק במקור5" dataDxfId="22"/>
    <tableColumn id="7" xr3:uid="{09AB480E-1900-42CD-8F55-15A26F18FD14}" name="ריק במקור6" dataDxfId="21"/>
    <tableColumn id="8" xr3:uid="{5916BC9A-359B-4CB5-8D2A-F6482DB8DE3C}" name="ריק במקור7" dataDxfId="20"/>
    <tableColumn id="9" xr3:uid="{34DCABC4-6B5B-4732-A4DB-027A63DDACD1}" name="ריק במקור8" dataDxfId="19"/>
    <tableColumn id="10" xr3:uid="{71A7A1FC-4E63-4ABB-80DB-786C9193E216}" name="ריק במקור9" dataDxfId="18"/>
    <tableColumn id="11" xr3:uid="{E2F23E9D-79FF-44F9-992B-6D89349AA77B}" name="ריק במקור10" dataDxfId="17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82D7415-34D0-4F24-A4E9-2F6B60DB6999}" name="TitleRegion1.b6.k25.1" displayName="TitleRegion1.b6.k25.1_1" ref="B6:K25" totalsRowShown="0" headerRowBorderDxfId="14" tableBorderDxfId="15">
  <autoFilter ref="B6:K25" xr:uid="{55545953-3519-4108-A352-4991705B9F8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308BBD8-A320-4D63-AA53-C8F4C2A0FD9E}" name="1.ג  ניירות ערך לא סחירים:" dataDxfId="13"/>
    <tableColumn id="2" xr3:uid="{7FDEACBE-5A26-4BB3-A415-63BD37E011EA}" name="ריק במקור" dataDxfId="12"/>
    <tableColumn id="3" xr3:uid="{EA73C7C4-0EBE-44AB-9A4C-8D5BBC4FA576}" name="ריק במקור2" dataDxfId="11"/>
    <tableColumn id="4" xr3:uid="{A94D8D33-3E8D-44EC-9AEA-16714418FF70}" name="ריק במקור3" dataDxfId="10"/>
    <tableColumn id="5" xr3:uid="{F818C037-A69C-47FE-BB32-EFC644334D45}" name="ריק במקור4" dataDxfId="9"/>
    <tableColumn id="6" xr3:uid="{E6DEF60F-95BC-4CD0-893D-C08A7DFA8F57}" name="ריק במקור5" dataDxfId="8"/>
    <tableColumn id="7" xr3:uid="{D24D8193-CE91-4577-A24F-EAFB17AE23F4}" name="ריק במקור6" dataDxfId="7"/>
    <tableColumn id="8" xr3:uid="{C302373D-EC3E-4929-BB44-1028165FCE7B}" name="ריק במקור7" dataDxfId="6"/>
    <tableColumn id="9" xr3:uid="{C95BE09D-F571-4C36-8038-B6785A4610F5}" name="ריק במקור8" dataDxfId="5"/>
    <tableColumn id="10" xr3:uid="{A50F2E4D-641E-4D1C-93A3-85097B70251D}" name="ריק במקור9" dataDxfId="4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A660C0D-0760-4A67-ADF6-100C73844EEB}" name="TitleRegion1.b6.d14.1" displayName="TitleRegion1.b6.d14.1" ref="B6:D14" totalsRowShown="0" headerRowBorderDxfId="2" tableBorderDxfId="3">
  <autoFilter ref="B6:D14" xr:uid="{E1A10E56-675E-4F26-9D07-E1566CC10FA1}">
    <filterColumn colId="0" hiddenButton="1"/>
    <filterColumn colId="1" hiddenButton="1"/>
    <filterColumn colId="2" hiddenButton="1"/>
  </autoFilter>
  <tableColumns count="3">
    <tableColumn id="1" xr3:uid="{BC36E48C-BF06-49E4-9332-FD74E8A1AAB8}" name="1.ט  יתרות התחייבות להשקעה:" dataDxfId="1"/>
    <tableColumn id="2" xr3:uid="{C488C6A3-C935-4890-B943-E1876C875EB0}" name="ריק במקור"/>
    <tableColumn id="3" xr3:uid="{E68235AA-04D8-444B-AED7-14B8B18037EE}" name="ריק במקור2" dataDxfId="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19692C-50B4-47A2-9E6B-6ED2AFC446CB}" name="TitleRegion1.b6.l25.1" displayName="TitleRegion1.b6.l25.1" ref="B6:L25" totalsRowShown="0" headerRowBorderDxfId="202" tableBorderDxfId="203">
  <autoFilter ref="B6:L25" xr:uid="{40E0630B-FCA1-421B-B3B0-A317EBD0E52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EDDC265-C304-4CD3-BC2C-521A136992B4}" name="1.א  מזומנים ושווי מזומנים  " dataDxfId="201"/>
    <tableColumn id="2" xr3:uid="{39D8C9EE-F1EA-4CAD-9303-6EDC254ADAAC}" name="ריק במקור" dataDxfId="200"/>
    <tableColumn id="3" xr3:uid="{A18212D6-9B65-48F2-BC7A-A7E14C295FE7}" name="ריק במקור2" dataDxfId="199"/>
    <tableColumn id="4" xr3:uid="{447CAB0E-1534-4EDC-81FD-BF2278BD0163}" name="ריק במקור3" dataDxfId="198"/>
    <tableColumn id="5" xr3:uid="{A1F90CBD-0CD1-4759-94E7-707B9A7655CE}" name="ריק במקור4" dataDxfId="197"/>
    <tableColumn id="6" xr3:uid="{C528EFF4-72B7-4FEF-945B-40367D646CEB}" name="ריק במקור5" dataDxfId="196"/>
    <tableColumn id="7" xr3:uid="{5AD09671-7746-4397-9BB2-3B0863AD4012}" name="ריק במקור6" dataDxfId="195"/>
    <tableColumn id="8" xr3:uid="{8D748A61-882D-403E-9387-59010B96EC2C}" name="ריק במקור7" dataDxfId="194"/>
    <tableColumn id="9" xr3:uid="{4A5F8213-0524-4F35-8411-A157CD2A898C}" name="ריק במקור8" dataDxfId="193"/>
    <tableColumn id="10" xr3:uid="{217EA274-974D-4DF0-AFC8-EF9343F271AC}" name="ריק במקור9" dataDxfId="192"/>
    <tableColumn id="11" xr3:uid="{FFDC17B5-1694-4F8A-BF05-5475327F6761}" name="ריק במקור10" dataDxfId="191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E98EB41-B728-480A-8DD9-BD465A4F0BAF}" name="TitleRegion1.b6.r48.1" displayName="TitleRegion1.b6.r48.1" ref="B6:R48" totalsRowShown="0" dataDxfId="171" headerRowBorderDxfId="189" tableBorderDxfId="190">
  <autoFilter ref="B6:R48" xr:uid="{5F22F7C7-41F8-4E3D-A221-6528285BBDB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81B41A89-FE3D-423B-BC04-332A4AD16720}" name="1.ב  ניירות ערך סחירים:          " dataDxfId="188"/>
    <tableColumn id="2" xr3:uid="{AE5A465A-0C8C-43DC-88B9-3AF40B9A7161}" name="ריק במקור" dataDxfId="187"/>
    <tableColumn id="3" xr3:uid="{30724F73-B20B-4753-A47D-2690468AFA09}" name="ריק במקור2" dataDxfId="186"/>
    <tableColumn id="4" xr3:uid="{058A5B4A-4F98-4F0F-ADFA-1452468FA8D4}" name="ריק במקור3" dataDxfId="185"/>
    <tableColumn id="5" xr3:uid="{AF2CB397-9F65-4EF6-877D-D48CE0052A8A}" name="ריק במקור4" dataDxfId="184"/>
    <tableColumn id="6" xr3:uid="{40A24603-B9FE-400F-B1D2-A81725216F89}" name="ריק במקור5" dataDxfId="183"/>
    <tableColumn id="7" xr3:uid="{3C80574A-6A6D-42E8-BD25-146B93264D81}" name="ריק במקור6" dataDxfId="182"/>
    <tableColumn id="8" xr3:uid="{402CFCA5-A5C9-43CB-94BC-8270FB470F5C}" name="ריק במקור7" dataDxfId="181"/>
    <tableColumn id="9" xr3:uid="{1165FE59-5B5E-44EF-8151-1E198B359BBB}" name="ריק במקור8" dataDxfId="180"/>
    <tableColumn id="10" xr3:uid="{EA9E8E37-27AF-4390-B270-C74D26841DB4}" name="ריק במקור9" dataDxfId="179"/>
    <tableColumn id="11" xr3:uid="{918498F5-3D5E-4D0B-A16E-6B0C53C4DA8D}" name="ריק במקור10" dataDxfId="178"/>
    <tableColumn id="12" xr3:uid="{92FBE860-464C-44F5-95CB-5231F3182924}" name="ריק במקור11" dataDxfId="177"/>
    <tableColumn id="13" xr3:uid="{19BC78B0-A255-4377-B838-81B739B02F8A}" name="ריק במקור12" dataDxfId="176"/>
    <tableColumn id="14" xr3:uid="{449D6B69-5548-4E51-845D-5BB14F643139}" name="ריק במקור13" dataDxfId="175"/>
    <tableColumn id="15" xr3:uid="{0C3DF976-9E3F-4A7F-9D7E-D31AE3248F31}" name="ריק במקור14" dataDxfId="174"/>
    <tableColumn id="16" xr3:uid="{D4AFD5A2-C82D-4634-9CF3-A045FC513C54}" name="ריק במקור15" dataDxfId="173"/>
    <tableColumn id="17" xr3:uid="{240B4AF5-2DC4-4CB4-BF7E-E2F2F14B7B58}" name="ריק במקור16" dataDxfId="172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3A319F-7AD6-435C-813D-C493D72F4491}" name="TitleRegion1.b6.u279.1" displayName="TitleRegion1.b6.u279.1" ref="B6:U279" totalsRowShown="0" dataDxfId="148" headerRowBorderDxfId="169" tableBorderDxfId="170">
  <autoFilter ref="B6:U279" xr:uid="{3584A4B4-158B-4AF1-AE13-207EF4F237E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36664857-FECC-4423-9829-1C551951A979}" name="1.ב  ניירות ערך סחירים:      " dataDxfId="168"/>
    <tableColumn id="2" xr3:uid="{00E7ECEE-D9DE-426F-A723-E68AE1EC99E0}" name="ריק במקור" dataDxfId="167"/>
    <tableColumn id="3" xr3:uid="{521F354E-0A2A-4D9E-86B3-E2C6E0E69582}" name="ריק במקור2" dataDxfId="166"/>
    <tableColumn id="4" xr3:uid="{30CAC267-99AE-4530-91C6-EAD9CF23AF0E}" name="ריק במקור3" dataDxfId="165"/>
    <tableColumn id="5" xr3:uid="{2B79AE72-3362-48CB-BCBD-81B37351D801}" name="ריק במקור4" dataDxfId="164"/>
    <tableColumn id="6" xr3:uid="{E5CFAA7F-1FD7-4E97-9C6D-569B4A351ABC}" name="ריק במקור5" dataDxfId="163"/>
    <tableColumn id="7" xr3:uid="{A4A9A6C6-79DC-4E5F-BCED-55A091509E0B}" name="ריק במקור6" dataDxfId="162"/>
    <tableColumn id="8" xr3:uid="{5EFF4F52-C3DD-481C-B98F-B5E5D35E6AC3}" name="ריק במקור7" dataDxfId="161"/>
    <tableColumn id="9" xr3:uid="{F34C832E-DFA8-4EFE-9889-C5656B33D1B5}" name="ריק במקור8" dataDxfId="160"/>
    <tableColumn id="10" xr3:uid="{A474DEE9-F990-4568-AE19-56D7E87B1915}" name="ריק במקור9" dataDxfId="159"/>
    <tableColumn id="11" xr3:uid="{F1A14DFE-8EE0-4B05-81D4-7B02CB78008C}" name="ריק במקור10" dataDxfId="158"/>
    <tableColumn id="12" xr3:uid="{A1E86F6E-8DAF-4207-AE48-06B58E6F4C2E}" name="ריק במקור11" dataDxfId="157"/>
    <tableColumn id="13" xr3:uid="{9977B15A-1B2C-40E6-BB33-E4885C58CED2}" name="ריק במקור12" dataDxfId="156"/>
    <tableColumn id="14" xr3:uid="{C5BFA885-283C-4E21-B5BA-C71A84E12117}" name="ריק במקור13" dataDxfId="155"/>
    <tableColumn id="15" xr3:uid="{B87CC041-2492-42A9-B344-B9F66D95B32F}" name="ריק במקור14" dataDxfId="154"/>
    <tableColumn id="16" xr3:uid="{D9635C9E-AC0F-43F7-9FA0-D5AAE01423B5}" name="ריק במקור15" dataDxfId="153"/>
    <tableColumn id="17" xr3:uid="{020E0409-13A4-48B4-862D-80275E98BFCD}" name="ריק במקור16" dataDxfId="152"/>
    <tableColumn id="18" xr3:uid="{85BE2CDC-BE78-458A-A231-3404E7358415}" name="ריק במקור17" dataDxfId="151"/>
    <tableColumn id="19" xr3:uid="{196D525C-1AF3-4C65-9AFC-50D1D10C40D4}" name="ריק במקור18" dataDxfId="150">
      <calculatedColumnFormula>+R7/$R$11</calculatedColumnFormula>
    </tableColumn>
    <tableColumn id="20" xr3:uid="{E3127BA1-F4D9-4F32-92FE-6427B0B09735}" name="ריק במקור19" dataDxfId="149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25B6EBE-FF9F-4E67-A924-B8F9C9717394}" name="TitleRegion1.b6.o24.1" displayName="TitleRegion1.b6.o24.1" ref="B6:O24" totalsRowShown="0" headerRowBorderDxfId="146" tableBorderDxfId="147">
  <autoFilter ref="B6:O24" xr:uid="{9CADD2C2-7BD8-4F85-9849-B2B355817D5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DE71585B-6E22-46F6-B18B-002B2940E3F5}" name="1.ב  ניירות ערך סחירים:  " dataDxfId="145"/>
    <tableColumn id="2" xr3:uid="{BCC83740-6F1D-4E7D-8A26-17A8D9AC2BAD}" name="ריק במקור" dataDxfId="144"/>
    <tableColumn id="3" xr3:uid="{D793EFDB-B187-46BD-9337-C7A7F8BA4924}" name="ריק במקור2" dataDxfId="143"/>
    <tableColumn id="4" xr3:uid="{D7E505E6-3E7A-438A-A803-C8DFE023AB4B}" name="ריק במקור3" dataDxfId="142"/>
    <tableColumn id="5" xr3:uid="{AA71E62D-5F70-42F4-B4D8-86C1E4CAEBDD}" name="ריק במקור4" dataDxfId="141"/>
    <tableColumn id="6" xr3:uid="{90B66065-2490-4A8C-83F5-692DF09D95BA}" name="ריק במקור5" dataDxfId="140"/>
    <tableColumn id="7" xr3:uid="{AF836876-61F9-488A-A63B-9EA1A9767901}" name="ריק במקור6" dataDxfId="139"/>
    <tableColumn id="8" xr3:uid="{A00E47E0-6156-4D97-880C-F39C15C52AE8}" name="ריק במקור7" dataDxfId="138"/>
    <tableColumn id="9" xr3:uid="{ED3FB7D7-8B13-4752-82E7-4B4AD33B194C}" name="ריק במקור8" dataDxfId="137"/>
    <tableColumn id="10" xr3:uid="{F6E9C534-A7D6-4E66-8B1E-E2957B669A97}" name="ריק במקור9" dataDxfId="136"/>
    <tableColumn id="11" xr3:uid="{9F58AB0C-0114-424A-AD4A-2A8734AFB18C}" name="ריק במקור10" dataDxfId="135"/>
    <tableColumn id="12" xr3:uid="{8F19B000-D504-4D96-952B-80DE82B7C311}" name="ריק במקור11" dataDxfId="134"/>
    <tableColumn id="13" xr3:uid="{D4A6F508-F1C1-4B3B-B690-53407F663076}" name="ריק במקור12" dataDxfId="133"/>
    <tableColumn id="14" xr3:uid="{9C217C19-98FC-4F6F-9DAE-64595EC23933}" name="ריק במקור13" dataDxfId="132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5710903-4A86-447E-8CA2-2532C22F5A7A}" name="TitleRegion1.b6.n27.1" displayName="TitleRegion1.b6.n27.1" ref="B6:N27" totalsRowShown="0" headerRowBorderDxfId="130" tableBorderDxfId="131">
  <autoFilter ref="B6:N27" xr:uid="{CAC038CE-710C-4457-8133-0B2DB6CF049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86EDD923-82E8-44F9-A434-D32D605C8B25}" name="1.ב  ניירות ערך סחירים:  " dataDxfId="129"/>
    <tableColumn id="2" xr3:uid="{504D241C-2F1E-4E33-A949-6FDE2445D444}" name="ריק במקור" dataDxfId="128"/>
    <tableColumn id="3" xr3:uid="{6845F978-FE7D-4690-929F-2F6C6453D6F8}" name="ריק במקור2" dataDxfId="127"/>
    <tableColumn id="4" xr3:uid="{ED7FC9C7-4D95-4DD1-ADD0-A20C73EA2D58}" name="ריק במקור3" dataDxfId="126"/>
    <tableColumn id="5" xr3:uid="{DEA2000B-DF83-4B8B-B1BF-E668F87782AC}" name="ריק במקור4" dataDxfId="125"/>
    <tableColumn id="6" xr3:uid="{5849E9AB-5A0B-4D61-97EB-0ED9A95C3E86}" name="ריק במקור5" dataDxfId="124"/>
    <tableColumn id="7" xr3:uid="{859D3117-7116-4E80-A48F-4C6C1508D547}" name="ריק במקור6" dataDxfId="123"/>
    <tableColumn id="8" xr3:uid="{E353EC13-407A-4072-8D43-1D30C609FF35}" name="ריק במקור7" dataDxfId="122"/>
    <tableColumn id="9" xr3:uid="{5A956A91-2BC7-4975-AE34-40F679B8A1B7}" name="ריק במקור8" dataDxfId="121"/>
    <tableColumn id="10" xr3:uid="{95B91BA2-F8DC-4D14-8FD6-272C96B24A2F}" name="ריק במקור9" dataDxfId="120"/>
    <tableColumn id="11" xr3:uid="{2EF0FEAF-D405-479F-B148-77B54411A0EF}" name="ריק במקור10" dataDxfId="119"/>
    <tableColumn id="12" xr3:uid="{2F1FBB4C-446C-46EF-9CBA-996BAC6B57AF}" name="ריק במקור11" dataDxfId="118"/>
    <tableColumn id="13" xr3:uid="{302A8DF0-1229-4F42-8E74-867FB9BF9133}" name="ריק במקור12" dataDxfId="117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BF4C84A-F894-498A-A00D-2D442B9A97E5}" name="TitleRegion1.b6.o25.1" displayName="TitleRegion1.b6.o25.1" ref="B6:O25" totalsRowShown="0" headerRowBorderDxfId="115" tableBorderDxfId="116">
  <autoFilter ref="B6:O25" xr:uid="{3C549EA0-EB16-485F-9CFD-3D885738E7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EB110197-ECE6-4176-9991-055C3A253963}" name="1.ב  ניירות ערך סחירים:" dataDxfId="114"/>
    <tableColumn id="2" xr3:uid="{B2D1A7E4-8AA1-4679-853F-F1CC4434B5E5}" name="ריק במקור" dataDxfId="113"/>
    <tableColumn id="3" xr3:uid="{F374F26E-CACF-4419-8C0A-8DE2F4541554}" name="ריק במקור2" dataDxfId="112"/>
    <tableColumn id="4" xr3:uid="{56AD435D-9EAC-4412-ADEC-D64657177057}" name="ריק במקור3" dataDxfId="111"/>
    <tableColumn id="5" xr3:uid="{2F650B90-28A3-4362-B66A-6E73F9FC5E8C}" name="ריק במקור4" dataDxfId="110"/>
    <tableColumn id="6" xr3:uid="{63E397CF-473F-4747-A4C4-7FD5B8257E86}" name="ריק במקור5" dataDxfId="109"/>
    <tableColumn id="7" xr3:uid="{DBBB6E61-BE3B-4306-BA33-4B06D3751F40}" name="ריק במקור6" dataDxfId="108"/>
    <tableColumn id="8" xr3:uid="{7A4FED35-9361-4F5F-9B26-7FD104E4443C}" name="ריק במקור7" dataDxfId="107"/>
    <tableColumn id="9" xr3:uid="{04CA8ABB-346E-49B4-81E9-A927CD1E0AA7}" name="ריק במקור8" dataDxfId="106"/>
    <tableColumn id="10" xr3:uid="{C7F315BE-719E-48F0-A81E-52AAEBD5CBBE}" name="ריק במקור9" dataDxfId="105"/>
    <tableColumn id="11" xr3:uid="{5ADDAF24-5EA0-4F32-A711-4EFC98F8755C}" name="ריק במקור10" dataDxfId="104"/>
    <tableColumn id="12" xr3:uid="{E69CFFB2-0C30-4252-9815-1B4B92DDDE3B}" name="ריק במקור11" dataDxfId="103"/>
    <tableColumn id="13" xr3:uid="{9BD95802-98D4-48CB-A550-15A274C9CBBD}" name="ריק במקור12" dataDxfId="102"/>
    <tableColumn id="14" xr3:uid="{E0A45184-EC51-4F37-AC83-CF76CE6C9939}" name="ריק במקור13" dataDxfId="101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A77D276-5834-4918-AC65-E47078D822CE}" name="TitleRegion1.b6.q32.1" displayName="TitleRegion1.b6.q32.1" ref="B6:Q32" totalsRowShown="0" headerRowBorderDxfId="99" tableBorderDxfId="100">
  <autoFilter ref="B6:Q32" xr:uid="{B83D07B3-6A4F-43F4-9401-EF68FAAA9C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0B9D834D-217B-4BE3-8AEF-DAFBB299D053}" name="1.ב  ניירות ערך סחירים:  " dataDxfId="98"/>
    <tableColumn id="2" xr3:uid="{8961EF67-0674-4986-B2F4-6AE2DF8D8400}" name="ריק במקור" dataDxfId="97"/>
    <tableColumn id="3" xr3:uid="{FA27C346-0A03-4094-B32C-F4B7412F38C3}" name="ריק במקור2" dataDxfId="96"/>
    <tableColumn id="4" xr3:uid="{38142A9C-B920-4D9E-B27B-CCFB0EBA823A}" name="ריק במקור3" dataDxfId="95"/>
    <tableColumn id="5" xr3:uid="{7E2A5110-56ED-4FEC-B51F-CC425D53F316}" name="ריק במקור4" dataDxfId="94"/>
    <tableColumn id="6" xr3:uid="{1F8554DE-5834-4041-8421-C0AAC886EF6B}" name="ריק במקור5" dataDxfId="93"/>
    <tableColumn id="7" xr3:uid="{2447BF43-48CF-4DD9-BEC1-63D88E89CD3F}" name="ריק במקור6" dataDxfId="92"/>
    <tableColumn id="8" xr3:uid="{5916EC4C-4534-4DC2-A58A-A70F8509933A}" name="ריק במקור7" dataDxfId="91"/>
    <tableColumn id="9" xr3:uid="{E055CB50-38FE-439E-82B7-CD820CDFFDD4}" name="ריק במקור8" dataDxfId="90"/>
    <tableColumn id="10" xr3:uid="{B7083BEE-813C-4F92-ADFB-6A3D7FA63BE1}" name="ריק במקור9" dataDxfId="89"/>
    <tableColumn id="11" xr3:uid="{526772E0-46E1-4A21-B754-25F2AB6397E5}" name="ריק במקור10" dataDxfId="88"/>
    <tableColumn id="12" xr3:uid="{6BBED039-CDA1-4FDB-BC70-E2FBCB9916AF}" name="ריק במקור11" dataDxfId="87"/>
    <tableColumn id="13" xr3:uid="{D152795B-46F8-4C3F-A97D-2E1E53840040}" name="ריק במקור12" dataDxfId="86"/>
    <tableColumn id="14" xr3:uid="{987001B3-DB89-40DF-930A-A36E6B9B4564}" name="ריק במקור13" dataDxfId="85"/>
    <tableColumn id="15" xr3:uid="{428C92A6-079F-449A-B7E2-AF31111692E4}" name="ריק במקור14" dataDxfId="84"/>
    <tableColumn id="16" xr3:uid="{E2C627F5-3100-4CA7-8F04-4BD8F0C65749}" name="ריק במקור15" dataDxfId="83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AC63E97-B377-4566-B312-8C4E214324DF}" name="TitleRegion1.b6.s19.1" displayName="TitleRegion1.b6.s19.1" ref="B6:S19" totalsRowShown="0" headerRowBorderDxfId="81" tableBorderDxfId="82">
  <autoFilter ref="B6:S19" xr:uid="{86A954B1-99D1-46D0-A6CC-600478E82E7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AC97422B-E255-4CEF-8D56-5DA3B2D889AE}" name="1.ג  ניירות ערך לא סחירים:" dataDxfId="80"/>
    <tableColumn id="2" xr3:uid="{CF281B89-CBA9-4509-BFB2-681F658C8439}" name="ריק במקור" dataDxfId="79"/>
    <tableColumn id="3" xr3:uid="{7404BDD5-FE78-4E90-9542-9CAAA17281BD}" name="ריק במקור2" dataDxfId="78"/>
    <tableColumn id="4" xr3:uid="{D61C06B2-EA64-4643-9905-73BC19A62D73}" name="ריק במקור3" dataDxfId="77"/>
    <tableColumn id="5" xr3:uid="{D5E62299-BC9F-4E93-B8C7-02F136E2E2A1}" name="ריק במקור4" dataDxfId="76"/>
    <tableColumn id="6" xr3:uid="{63DFA83A-8040-472A-B80E-1D6767588EE3}" name="ריק במקור5" dataDxfId="75"/>
    <tableColumn id="7" xr3:uid="{0BE00392-2244-42D0-9465-4887A99D7422}" name="ריק במקור6" dataDxfId="74"/>
    <tableColumn id="8" xr3:uid="{A788CF2C-92A6-459C-A43F-F5B26B6C4E0C}" name="ריק במקור7" dataDxfId="73"/>
    <tableColumn id="9" xr3:uid="{C061D1F1-CF26-48CE-B460-24AC37BFBDCB}" name="ריק במקור8" dataDxfId="72"/>
    <tableColumn id="10" xr3:uid="{8578C7B8-D19E-4C86-A201-014DDA4C1963}" name="ריק במקור9" dataDxfId="71"/>
    <tableColumn id="11" xr3:uid="{8F766134-ED17-42AC-9091-6ED8B3BE7535}" name="ריק במקור10" dataDxfId="70"/>
    <tableColumn id="12" xr3:uid="{38DBC965-EB12-49B5-8CF2-1889F0929A94}" name="ריק במקור11" dataDxfId="69"/>
    <tableColumn id="13" xr3:uid="{9E7CA757-9105-411E-BE9A-E42D35C1B243}" name="ריק במקור12" dataDxfId="68"/>
    <tableColumn id="14" xr3:uid="{B46043D2-B8E9-4E3F-88CC-2326D12A429B}" name="ריק במקור13" dataDxfId="67"/>
    <tableColumn id="15" xr3:uid="{52B7B8D5-C620-4534-8A4D-04116FDA8D8E}" name="ריק במקור14" dataDxfId="66"/>
    <tableColumn id="16" xr3:uid="{3D1FE56F-1E2D-407C-B111-8ED205D79334}" name="ריק במקור15" dataDxfId="65"/>
    <tableColumn id="17" xr3:uid="{AFC9D6B3-EB35-4593-80BC-6B5B6F22B49C}" name="ריק במקור16" dataDxfId="64"/>
    <tableColumn id="18" xr3:uid="{F9E15F22-E758-45D7-A402-A61337C91E0A}" name="ריק במקור17" dataDxfId="63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14481</v>
      </c>
    </row>
    <row r="5" spans="1:4" ht="12.75" customHeight="1" x14ac:dyDescent="0.2"/>
    <row r="6" spans="1:4" ht="21" customHeight="1" x14ac:dyDescent="0.2">
      <c r="A6" s="39" t="s">
        <v>7</v>
      </c>
      <c r="B6" s="40"/>
      <c r="C6" s="40"/>
      <c r="D6" s="40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0" t="s">
        <v>1150</v>
      </c>
      <c r="C8" s="4" t="s">
        <v>11</v>
      </c>
      <c r="D8" s="4" t="s">
        <v>12</v>
      </c>
    </row>
    <row r="9" spans="1:4" x14ac:dyDescent="0.2">
      <c r="B9" s="51" t="s">
        <v>1150</v>
      </c>
      <c r="C9" s="6" t="s">
        <v>13</v>
      </c>
      <c r="D9" s="6" t="s">
        <v>14</v>
      </c>
    </row>
    <row r="10" spans="1:4" x14ac:dyDescent="0.2">
      <c r="B10" s="7" t="s">
        <v>15</v>
      </c>
      <c r="C10" s="50" t="s">
        <v>1150</v>
      </c>
      <c r="D10" s="50" t="s">
        <v>1150</v>
      </c>
    </row>
    <row r="11" spans="1:4" x14ac:dyDescent="0.2">
      <c r="B11" s="8" t="s">
        <v>16</v>
      </c>
      <c r="C11" s="10">
        <v>13000.30999</v>
      </c>
      <c r="D11" s="11">
        <v>8.2481712201999999E-2</v>
      </c>
    </row>
    <row r="12" spans="1:4" x14ac:dyDescent="0.2">
      <c r="B12" s="8" t="s">
        <v>17</v>
      </c>
      <c r="C12" s="52" t="s">
        <v>1150</v>
      </c>
      <c r="D12" s="52" t="s">
        <v>1150</v>
      </c>
    </row>
    <row r="13" spans="1:4" x14ac:dyDescent="0.2">
      <c r="B13" s="7" t="s">
        <v>18</v>
      </c>
      <c r="C13" s="12">
        <v>29127.57922</v>
      </c>
      <c r="D13" s="13">
        <v>0.18480271687399999</v>
      </c>
    </row>
    <row r="14" spans="1:4" x14ac:dyDescent="0.2">
      <c r="B14" s="7" t="s">
        <v>19</v>
      </c>
      <c r="C14" s="12" t="s">
        <v>20</v>
      </c>
      <c r="D14" s="14" t="s">
        <v>21</v>
      </c>
    </row>
    <row r="15" spans="1:4" x14ac:dyDescent="0.2">
      <c r="B15" s="7" t="s">
        <v>22</v>
      </c>
      <c r="C15" s="12">
        <f>+'אג"ח קונצרני'!R11</f>
        <v>103724.08199999999</v>
      </c>
      <c r="D15" s="13">
        <f>+C15/C42</f>
        <v>0.65808737534177097</v>
      </c>
    </row>
    <row r="16" spans="1:4" x14ac:dyDescent="0.2">
      <c r="B16" s="7" t="s">
        <v>23</v>
      </c>
      <c r="C16" s="12">
        <v>1502.6932999999999</v>
      </c>
      <c r="D16" s="13">
        <v>9.5339816039999997E-3</v>
      </c>
    </row>
    <row r="17" spans="2:4" x14ac:dyDescent="0.2">
      <c r="B17" s="7" t="s">
        <v>24</v>
      </c>
      <c r="C17" s="12">
        <v>1718.16687</v>
      </c>
      <c r="D17" s="13">
        <v>1.0901074312000001E-2</v>
      </c>
    </row>
    <row r="18" spans="2:4" x14ac:dyDescent="0.2">
      <c r="B18" s="7" t="s">
        <v>25</v>
      </c>
      <c r="C18" s="12">
        <v>4134.2375099999999</v>
      </c>
      <c r="D18" s="13">
        <v>2.6230065955E-2</v>
      </c>
    </row>
    <row r="19" spans="2:4" x14ac:dyDescent="0.2">
      <c r="B19" s="7" t="s">
        <v>26</v>
      </c>
      <c r="C19" s="12" t="s">
        <v>20</v>
      </c>
      <c r="D19" s="14" t="s">
        <v>21</v>
      </c>
    </row>
    <row r="20" spans="2:4" x14ac:dyDescent="0.2">
      <c r="B20" s="7" t="s">
        <v>27</v>
      </c>
      <c r="C20" s="12" t="s">
        <v>20</v>
      </c>
      <c r="D20" s="14" t="s">
        <v>21</v>
      </c>
    </row>
    <row r="21" spans="2:4" x14ac:dyDescent="0.2">
      <c r="B21" s="7" t="s">
        <v>28</v>
      </c>
      <c r="C21" s="12" t="s">
        <v>20</v>
      </c>
      <c r="D21" s="14" t="s">
        <v>21</v>
      </c>
    </row>
    <row r="22" spans="2:4" x14ac:dyDescent="0.2">
      <c r="B22" s="7" t="s">
        <v>29</v>
      </c>
      <c r="C22" s="12">
        <f>+'מוצרים מובנים'!N11</f>
        <v>241.392</v>
      </c>
      <c r="D22" s="13">
        <f>+C22/C42</f>
        <v>1.5315346701116216E-3</v>
      </c>
    </row>
    <row r="23" spans="2:4" x14ac:dyDescent="0.2">
      <c r="B23" s="8" t="s">
        <v>30</v>
      </c>
      <c r="C23" s="52" t="s">
        <v>1150</v>
      </c>
      <c r="D23" s="52" t="s">
        <v>1150</v>
      </c>
    </row>
    <row r="24" spans="2:4" x14ac:dyDescent="0.2">
      <c r="B24" s="7" t="s">
        <v>18</v>
      </c>
      <c r="C24" s="14" t="s">
        <v>20</v>
      </c>
      <c r="D24" s="14" t="s">
        <v>21</v>
      </c>
    </row>
    <row r="25" spans="2:4" x14ac:dyDescent="0.2">
      <c r="B25" s="7" t="s">
        <v>19</v>
      </c>
      <c r="C25" s="12">
        <v>167.673</v>
      </c>
      <c r="D25" s="13">
        <v>1.063817412E-3</v>
      </c>
    </row>
    <row r="26" spans="2:4" x14ac:dyDescent="0.2">
      <c r="B26" s="7" t="s">
        <v>22</v>
      </c>
      <c r="C26" s="12">
        <v>1035.6210000000001</v>
      </c>
      <c r="D26" s="13">
        <v>6.5705966499999997E-3</v>
      </c>
    </row>
    <row r="27" spans="2:4" x14ac:dyDescent="0.2">
      <c r="B27" s="7" t="s">
        <v>23</v>
      </c>
      <c r="C27" s="12" t="s">
        <v>20</v>
      </c>
      <c r="D27" s="14" t="s">
        <v>21</v>
      </c>
    </row>
    <row r="28" spans="2:4" x14ac:dyDescent="0.2">
      <c r="B28" s="7" t="s">
        <v>31</v>
      </c>
      <c r="C28" s="12">
        <v>2412.1579400000001</v>
      </c>
      <c r="D28" s="13">
        <v>1.5304167142000001E-2</v>
      </c>
    </row>
    <row r="29" spans="2:4" x14ac:dyDescent="0.2">
      <c r="B29" s="7" t="s">
        <v>32</v>
      </c>
      <c r="C29" s="12">
        <v>375.89210000000003</v>
      </c>
      <c r="D29" s="13">
        <v>2.3848834399999999E-3</v>
      </c>
    </row>
    <row r="30" spans="2:4" x14ac:dyDescent="0.2">
      <c r="B30" s="7" t="s">
        <v>33</v>
      </c>
      <c r="C30" s="14" t="s">
        <v>20</v>
      </c>
      <c r="D30" s="14" t="s">
        <v>21</v>
      </c>
    </row>
    <row r="31" spans="2:4" x14ac:dyDescent="0.2">
      <c r="B31" s="7" t="s">
        <v>34</v>
      </c>
      <c r="C31" s="12">
        <v>174.64854</v>
      </c>
      <c r="D31" s="13">
        <v>1.1080743930000001E-3</v>
      </c>
    </row>
    <row r="32" spans="2:4" x14ac:dyDescent="0.2">
      <c r="B32" s="7" t="s">
        <v>35</v>
      </c>
      <c r="C32" s="12" t="s">
        <v>20</v>
      </c>
      <c r="D32" s="14" t="s">
        <v>21</v>
      </c>
    </row>
    <row r="33" spans="1:4" x14ac:dyDescent="0.2">
      <c r="B33" s="8" t="s">
        <v>36</v>
      </c>
      <c r="C33" s="10" t="s">
        <v>20</v>
      </c>
      <c r="D33" s="15" t="s">
        <v>21</v>
      </c>
    </row>
    <row r="34" spans="1:4" x14ac:dyDescent="0.2">
      <c r="B34" s="8" t="s">
        <v>37</v>
      </c>
      <c r="C34" s="10" t="s">
        <v>20</v>
      </c>
      <c r="D34" s="15" t="s">
        <v>21</v>
      </c>
    </row>
    <row r="35" spans="1:4" x14ac:dyDescent="0.2">
      <c r="B35" s="8" t="s">
        <v>38</v>
      </c>
      <c r="C35" s="10" t="s">
        <v>20</v>
      </c>
      <c r="D35" s="15" t="s">
        <v>21</v>
      </c>
    </row>
    <row r="36" spans="1:4" x14ac:dyDescent="0.2">
      <c r="B36" s="8" t="s">
        <v>39</v>
      </c>
      <c r="C36" s="15" t="s">
        <v>20</v>
      </c>
      <c r="D36" s="15" t="s">
        <v>21</v>
      </c>
    </row>
    <row r="37" spans="1:4" x14ac:dyDescent="0.2">
      <c r="B37" s="8" t="s">
        <v>40</v>
      </c>
      <c r="C37" s="10" t="s">
        <v>20</v>
      </c>
      <c r="D37" s="15" t="s">
        <v>21</v>
      </c>
    </row>
    <row r="38" spans="1:4" x14ac:dyDescent="0.2">
      <c r="B38" s="7" t="s">
        <v>41</v>
      </c>
      <c r="C38" s="50" t="s">
        <v>1150</v>
      </c>
      <c r="D38" s="50" t="s">
        <v>1150</v>
      </c>
    </row>
    <row r="39" spans="1:4" x14ac:dyDescent="0.2">
      <c r="B39" s="8" t="s">
        <v>42</v>
      </c>
      <c r="C39" s="15" t="s">
        <v>20</v>
      </c>
      <c r="D39" s="15" t="s">
        <v>21</v>
      </c>
    </row>
    <row r="40" spans="1:4" x14ac:dyDescent="0.2">
      <c r="B40" s="8" t="s">
        <v>43</v>
      </c>
      <c r="C40" s="15" t="s">
        <v>20</v>
      </c>
      <c r="D40" s="15" t="s">
        <v>21</v>
      </c>
    </row>
    <row r="41" spans="1:4" x14ac:dyDescent="0.2">
      <c r="B41" s="8" t="s">
        <v>44</v>
      </c>
      <c r="C41" s="15" t="s">
        <v>20</v>
      </c>
      <c r="D41" s="15" t="s">
        <v>21</v>
      </c>
    </row>
    <row r="42" spans="1:4" x14ac:dyDescent="0.2">
      <c r="B42" s="7" t="s">
        <v>45</v>
      </c>
      <c r="C42" s="10">
        <v>157614.45347000001</v>
      </c>
      <c r="D42" s="11">
        <v>1</v>
      </c>
    </row>
    <row r="43" spans="1:4" x14ac:dyDescent="0.2">
      <c r="B43" s="7" t="s">
        <v>46</v>
      </c>
      <c r="C43" s="10">
        <v>18721.095840000002</v>
      </c>
      <c r="D43" s="52" t="s">
        <v>1150</v>
      </c>
    </row>
    <row r="44" spans="1:4" ht="12.75" customHeight="1" x14ac:dyDescent="0.2">
      <c r="B44" s="53" t="s">
        <v>1150</v>
      </c>
      <c r="C44" s="53" t="s">
        <v>1150</v>
      </c>
      <c r="D44" s="53" t="s">
        <v>1150</v>
      </c>
    </row>
    <row r="45" spans="1:4" x14ac:dyDescent="0.2">
      <c r="A45" s="40"/>
      <c r="B45" s="53" t="s">
        <v>1150</v>
      </c>
      <c r="C45" s="16" t="s">
        <v>47</v>
      </c>
      <c r="D45" s="16" t="s">
        <v>48</v>
      </c>
    </row>
    <row r="46" spans="1:4" x14ac:dyDescent="0.2">
      <c r="A46" s="40"/>
      <c r="B46" s="53" t="s">
        <v>1150</v>
      </c>
      <c r="C46" s="6" t="s">
        <v>13</v>
      </c>
      <c r="D46" s="6" t="s">
        <v>14</v>
      </c>
    </row>
    <row r="47" spans="1:4" x14ac:dyDescent="0.2">
      <c r="A47" s="40"/>
      <c r="B47" s="53" t="s">
        <v>1150</v>
      </c>
      <c r="C47" s="14" t="s">
        <v>49</v>
      </c>
      <c r="D47" s="17">
        <v>1</v>
      </c>
    </row>
    <row r="48" spans="1:4" x14ac:dyDescent="0.2">
      <c r="A48" s="40"/>
      <c r="B48" s="53" t="s">
        <v>1150</v>
      </c>
      <c r="C48" s="14" t="s">
        <v>50</v>
      </c>
      <c r="D48" s="17">
        <v>3.6269999999999998</v>
      </c>
    </row>
    <row r="49" spans="1:4" x14ac:dyDescent="0.2">
      <c r="A49" s="40"/>
      <c r="B49" s="53" t="s">
        <v>1150</v>
      </c>
      <c r="C49" s="14" t="s">
        <v>51</v>
      </c>
      <c r="D49" s="17">
        <v>4.0115999999999996</v>
      </c>
    </row>
    <row r="50" spans="1:4" x14ac:dyDescent="0.2">
      <c r="A50" s="40"/>
      <c r="B50" s="53" t="s">
        <v>1150</v>
      </c>
      <c r="C50" s="14" t="s">
        <v>52</v>
      </c>
      <c r="D50" s="17">
        <v>4.6208999999999998</v>
      </c>
    </row>
    <row r="51" spans="1:4" x14ac:dyDescent="0.2">
      <c r="A51" s="40"/>
      <c r="B51" s="53" t="s">
        <v>1150</v>
      </c>
      <c r="C51" s="14" t="s">
        <v>53</v>
      </c>
      <c r="D51" s="17">
        <v>2.7391000000000001</v>
      </c>
    </row>
    <row r="52" spans="1:4" x14ac:dyDescent="0.2">
      <c r="A52" s="40"/>
      <c r="B52" s="53" t="s">
        <v>1150</v>
      </c>
      <c r="C52" s="14" t="s">
        <v>54</v>
      </c>
      <c r="D52" s="17">
        <v>2.4752999999999998</v>
      </c>
    </row>
    <row r="53" spans="1:4" x14ac:dyDescent="0.2">
      <c r="A53" s="40"/>
      <c r="B53" s="53" t="s">
        <v>1150</v>
      </c>
      <c r="C53" s="14" t="s">
        <v>55</v>
      </c>
      <c r="D53" s="17">
        <v>0.46400000000000002</v>
      </c>
    </row>
    <row r="54" spans="1:4" x14ac:dyDescent="0.2">
      <c r="A54" s="40"/>
      <c r="B54" s="53" t="s">
        <v>1150</v>
      </c>
      <c r="C54" s="14" t="s">
        <v>56</v>
      </c>
      <c r="D54" s="17">
        <v>2.2963</v>
      </c>
    </row>
    <row r="55" spans="1:4" x14ac:dyDescent="0.2">
      <c r="A55" s="40"/>
      <c r="B55" s="53" t="s">
        <v>1150</v>
      </c>
      <c r="C55" s="14" t="s">
        <v>57</v>
      </c>
      <c r="D55" s="17">
        <v>0.53820000000000001</v>
      </c>
    </row>
    <row r="56" spans="1:4" x14ac:dyDescent="0.2">
      <c r="A56" s="40"/>
      <c r="B56" s="53" t="s">
        <v>1150</v>
      </c>
      <c r="C56" s="14" t="s">
        <v>58</v>
      </c>
      <c r="D56" s="17">
        <v>0.36270000000000002</v>
      </c>
    </row>
    <row r="57" spans="1:4" x14ac:dyDescent="0.2">
      <c r="A57" s="40"/>
      <c r="B57" s="53" t="s">
        <v>1150</v>
      </c>
      <c r="C57" s="14" t="s">
        <v>59</v>
      </c>
      <c r="D57" s="17">
        <v>2.5637E-2</v>
      </c>
    </row>
    <row r="58" spans="1:4" x14ac:dyDescent="0.2">
      <c r="A58" s="40"/>
      <c r="B58" s="53" t="s">
        <v>1150</v>
      </c>
      <c r="C58" s="14" t="s">
        <v>60</v>
      </c>
      <c r="D58" s="17">
        <v>0.2142</v>
      </c>
    </row>
    <row r="59" spans="1:4" x14ac:dyDescent="0.2">
      <c r="A59" s="40"/>
      <c r="B59" s="53" t="s">
        <v>1150</v>
      </c>
      <c r="C59" s="14" t="s">
        <v>61</v>
      </c>
      <c r="D59" s="17">
        <v>4.3135000000000003</v>
      </c>
    </row>
    <row r="60" spans="1:4" x14ac:dyDescent="0.2">
      <c r="A60" s="40"/>
      <c r="B60" s="53" t="s">
        <v>1150</v>
      </c>
      <c r="C60" s="14" t="s">
        <v>62</v>
      </c>
      <c r="D60" s="17">
        <v>0.74809999999999999</v>
      </c>
    </row>
    <row r="61" spans="1:4" x14ac:dyDescent="0.2">
      <c r="A61" s="40"/>
      <c r="B61" s="53" t="s">
        <v>1150</v>
      </c>
      <c r="C61" s="14" t="s">
        <v>63</v>
      </c>
      <c r="D61" s="17">
        <v>0.19539999999999999</v>
      </c>
    </row>
    <row r="62" spans="1:4" x14ac:dyDescent="0.2">
      <c r="A62" s="40"/>
      <c r="B62" s="53" t="s">
        <v>1150</v>
      </c>
      <c r="C62" s="14" t="s">
        <v>64</v>
      </c>
      <c r="D62" s="17">
        <v>2.7505999999999999</v>
      </c>
    </row>
    <row r="63" spans="1:4" x14ac:dyDescent="0.2">
      <c r="A63" s="40"/>
      <c r="B63" s="53" t="s">
        <v>1150</v>
      </c>
      <c r="C63" s="14" t="s">
        <v>65</v>
      </c>
      <c r="D63" s="52" t="s">
        <v>1150</v>
      </c>
    </row>
    <row r="64" spans="1:4" x14ac:dyDescent="0.2">
      <c r="A64" s="41" t="s">
        <v>66</v>
      </c>
      <c r="B64" s="36" t="s">
        <v>67</v>
      </c>
      <c r="C64" s="37" t="s">
        <v>68</v>
      </c>
      <c r="D64" s="38">
        <v>1</v>
      </c>
    </row>
    <row r="65" spans="1:4" ht="12.75" customHeight="1" x14ac:dyDescent="0.2">
      <c r="A65" s="40"/>
      <c r="B65" s="53" t="s">
        <v>1150</v>
      </c>
      <c r="C65" s="53" t="s">
        <v>1150</v>
      </c>
      <c r="D65" s="53" t="s">
        <v>1150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14481</v>
      </c>
    </row>
    <row r="6" spans="2:12" ht="12.75" customHeight="1" x14ac:dyDescent="0.2">
      <c r="B6" s="42" t="s">
        <v>877</v>
      </c>
      <c r="C6" s="43"/>
      <c r="D6" s="43"/>
      <c r="E6" s="43"/>
      <c r="F6" s="43"/>
      <c r="G6" s="43"/>
      <c r="H6" s="43"/>
      <c r="I6" s="43"/>
      <c r="J6" s="43"/>
      <c r="K6" s="43"/>
      <c r="L6" s="44"/>
    </row>
    <row r="7" spans="2:12" ht="12.75" customHeight="1" x14ac:dyDescent="0.2">
      <c r="B7" s="45" t="s">
        <v>878</v>
      </c>
      <c r="C7" s="46"/>
      <c r="D7" s="46"/>
      <c r="E7" s="46"/>
      <c r="F7" s="46"/>
      <c r="G7" s="46"/>
      <c r="H7" s="46"/>
      <c r="I7" s="46"/>
      <c r="J7" s="46"/>
      <c r="K7" s="46"/>
      <c r="L7" s="47"/>
    </row>
    <row r="8" spans="2:12" ht="12.75" customHeight="1" x14ac:dyDescent="0.2">
      <c r="B8" s="4" t="s">
        <v>71</v>
      </c>
      <c r="C8" s="4" t="s">
        <v>72</v>
      </c>
      <c r="D8" s="4" t="s">
        <v>112</v>
      </c>
      <c r="E8" s="4" t="s">
        <v>209</v>
      </c>
      <c r="F8" s="4" t="s">
        <v>76</v>
      </c>
      <c r="G8" s="4" t="s">
        <v>115</v>
      </c>
      <c r="H8" s="4" t="s">
        <v>116</v>
      </c>
      <c r="I8" s="4" t="s">
        <v>79</v>
      </c>
      <c r="J8" s="4" t="s">
        <v>118</v>
      </c>
      <c r="K8" s="4" t="s">
        <v>80</v>
      </c>
      <c r="L8" s="4" t="s">
        <v>211</v>
      </c>
    </row>
    <row r="9" spans="2:12" ht="12.75" customHeight="1" x14ac:dyDescent="0.2">
      <c r="B9" s="5"/>
      <c r="C9" s="5"/>
      <c r="D9" s="5"/>
      <c r="E9" s="5"/>
      <c r="F9" s="5"/>
      <c r="G9" s="6" t="s">
        <v>122</v>
      </c>
      <c r="H9" s="6" t="s">
        <v>123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879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880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881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882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883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884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885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886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887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888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889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890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1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14481</v>
      </c>
    </row>
    <row r="6" spans="2:11" ht="12.75" customHeight="1" x14ac:dyDescent="0.2">
      <c r="B6" s="42" t="s">
        <v>891</v>
      </c>
      <c r="C6" s="43"/>
      <c r="D6" s="43"/>
      <c r="E6" s="43"/>
      <c r="F6" s="43"/>
      <c r="G6" s="43"/>
      <c r="H6" s="43"/>
      <c r="I6" s="43"/>
      <c r="J6" s="43"/>
      <c r="K6" s="44"/>
    </row>
    <row r="7" spans="2:11" ht="12.75" customHeight="1" x14ac:dyDescent="0.2">
      <c r="B7" s="45" t="s">
        <v>892</v>
      </c>
      <c r="C7" s="46"/>
      <c r="D7" s="46"/>
      <c r="E7" s="46"/>
      <c r="F7" s="46"/>
      <c r="G7" s="46"/>
      <c r="H7" s="46"/>
      <c r="I7" s="46"/>
      <c r="J7" s="46"/>
      <c r="K7" s="47"/>
    </row>
    <row r="8" spans="2:11" ht="12.75" customHeight="1" x14ac:dyDescent="0.2">
      <c r="B8" s="4" t="s">
        <v>71</v>
      </c>
      <c r="C8" s="4" t="s">
        <v>72</v>
      </c>
      <c r="D8" s="4" t="s">
        <v>112</v>
      </c>
      <c r="E8" s="4" t="s">
        <v>209</v>
      </c>
      <c r="F8" s="4" t="s">
        <v>76</v>
      </c>
      <c r="G8" s="4" t="s">
        <v>115</v>
      </c>
      <c r="H8" s="4" t="s">
        <v>116</v>
      </c>
      <c r="I8" s="4" t="s">
        <v>79</v>
      </c>
      <c r="J8" s="4" t="s">
        <v>80</v>
      </c>
      <c r="K8" s="4" t="s">
        <v>211</v>
      </c>
    </row>
    <row r="9" spans="2:11" ht="12.75" customHeight="1" x14ac:dyDescent="0.2">
      <c r="B9" s="5"/>
      <c r="C9" s="5"/>
      <c r="D9" s="5"/>
      <c r="E9" s="5"/>
      <c r="F9" s="5"/>
      <c r="G9" s="6" t="s">
        <v>122</v>
      </c>
      <c r="H9" s="6" t="s">
        <v>123</v>
      </c>
      <c r="I9" s="6" t="s">
        <v>11</v>
      </c>
      <c r="J9" s="6" t="s">
        <v>12</v>
      </c>
      <c r="K9" s="6" t="s">
        <v>12</v>
      </c>
    </row>
    <row r="10" spans="2:11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</row>
    <row r="11" spans="2:11" ht="12.75" customHeight="1" x14ac:dyDescent="0.2">
      <c r="B11" s="18" t="s">
        <v>893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894</v>
      </c>
      <c r="C12" s="9"/>
      <c r="D12" s="9"/>
      <c r="E12" s="9"/>
      <c r="F12" s="9"/>
      <c r="G12" s="9"/>
      <c r="H12" s="9"/>
      <c r="I12" s="9"/>
      <c r="J12" s="9"/>
      <c r="K12" s="9"/>
    </row>
    <row r="13" spans="2:11" ht="12.75" customHeight="1" x14ac:dyDescent="0.2">
      <c r="B13" s="18" t="s">
        <v>895</v>
      </c>
      <c r="C13" s="9"/>
      <c r="D13" s="9"/>
      <c r="E13" s="9"/>
      <c r="F13" s="9"/>
      <c r="G13" s="9"/>
      <c r="H13" s="9"/>
      <c r="I13" s="9"/>
      <c r="J13" s="9"/>
      <c r="K13" s="9"/>
    </row>
  </sheetData>
  <mergeCells count="2">
    <mergeCell ref="B6:K6"/>
    <mergeCell ref="B7:K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26.28515625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14481</v>
      </c>
    </row>
    <row r="5" spans="2:17" ht="12.75" customHeight="1" x14ac:dyDescent="0.2"/>
    <row r="6" spans="2:17" ht="12.75" customHeight="1" thickBot="1" x14ac:dyDescent="0.25">
      <c r="B6" s="61" t="s">
        <v>896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  <c r="P6" s="63" t="s">
        <v>1163</v>
      </c>
      <c r="Q6" s="63" t="s">
        <v>1164</v>
      </c>
    </row>
    <row r="7" spans="2:17" ht="12.75" customHeight="1" thickBot="1" x14ac:dyDescent="0.25">
      <c r="B7" s="69" t="s">
        <v>897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  <c r="P7" s="75" t="s">
        <v>1150</v>
      </c>
      <c r="Q7" s="75" t="s">
        <v>1150</v>
      </c>
    </row>
    <row r="8" spans="2:17" ht="12.75" customHeight="1" x14ac:dyDescent="0.2">
      <c r="B8" s="54" t="s">
        <v>71</v>
      </c>
      <c r="C8" s="4" t="s">
        <v>72</v>
      </c>
      <c r="D8" s="4" t="s">
        <v>898</v>
      </c>
      <c r="E8" s="4" t="s">
        <v>74</v>
      </c>
      <c r="F8" s="4" t="s">
        <v>75</v>
      </c>
      <c r="G8" s="4" t="s">
        <v>113</v>
      </c>
      <c r="H8" s="4" t="s">
        <v>114</v>
      </c>
      <c r="I8" s="4" t="s">
        <v>76</v>
      </c>
      <c r="J8" s="4" t="s">
        <v>77</v>
      </c>
      <c r="K8" s="4" t="s">
        <v>224</v>
      </c>
      <c r="L8" s="4" t="s">
        <v>115</v>
      </c>
      <c r="M8" s="4" t="s">
        <v>116</v>
      </c>
      <c r="N8" s="4" t="s">
        <v>79</v>
      </c>
      <c r="O8" s="4" t="s">
        <v>118</v>
      </c>
      <c r="P8" s="4" t="s">
        <v>80</v>
      </c>
      <c r="Q8" s="57" t="s">
        <v>211</v>
      </c>
    </row>
    <row r="9" spans="2:17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6" t="s">
        <v>120</v>
      </c>
      <c r="H9" s="6" t="s">
        <v>121</v>
      </c>
      <c r="I9" s="51" t="s">
        <v>1150</v>
      </c>
      <c r="J9" s="6" t="s">
        <v>12</v>
      </c>
      <c r="K9" s="6" t="s">
        <v>12</v>
      </c>
      <c r="L9" s="6" t="s">
        <v>122</v>
      </c>
      <c r="M9" s="6" t="s">
        <v>123</v>
      </c>
      <c r="N9" s="6" t="s">
        <v>11</v>
      </c>
      <c r="O9" s="6" t="s">
        <v>12</v>
      </c>
      <c r="P9" s="6" t="s">
        <v>12</v>
      </c>
      <c r="Q9" s="58" t="s">
        <v>12</v>
      </c>
    </row>
    <row r="10" spans="2:17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58" t="s">
        <v>128</v>
      </c>
    </row>
    <row r="11" spans="2:17" ht="12.75" customHeight="1" x14ac:dyDescent="0.2">
      <c r="B11" s="55" t="s">
        <v>899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22">
        <v>9.92</v>
      </c>
      <c r="I11" s="52" t="s">
        <v>1150</v>
      </c>
      <c r="J11" s="52" t="s">
        <v>1150</v>
      </c>
      <c r="K11" s="52" t="s">
        <v>1150</v>
      </c>
      <c r="L11" s="52" t="s">
        <v>1150</v>
      </c>
      <c r="M11" s="52" t="s">
        <v>1150</v>
      </c>
      <c r="N11" s="22">
        <f>+N12</f>
        <v>241.392</v>
      </c>
      <c r="O11" s="52" t="s">
        <v>1150</v>
      </c>
      <c r="P11" s="20">
        <f t="shared" ref="P11:Q13" si="0">+P12</f>
        <v>1</v>
      </c>
      <c r="Q11" s="59">
        <f t="shared" si="0"/>
        <v>1.5315346701116216E-3</v>
      </c>
    </row>
    <row r="12" spans="2:17" ht="12.75" customHeight="1" x14ac:dyDescent="0.2">
      <c r="B12" s="55" t="s">
        <v>91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22">
        <v>9.92</v>
      </c>
      <c r="I12" s="52" t="s">
        <v>1150</v>
      </c>
      <c r="J12" s="52" t="s">
        <v>1150</v>
      </c>
      <c r="K12" s="52" t="s">
        <v>1150</v>
      </c>
      <c r="L12" s="52" t="s">
        <v>1150</v>
      </c>
      <c r="M12" s="52" t="s">
        <v>1150</v>
      </c>
      <c r="N12" s="22">
        <f t="shared" ref="N12:N13" si="1">+N13</f>
        <v>241.392</v>
      </c>
      <c r="O12" s="52" t="s">
        <v>1150</v>
      </c>
      <c r="P12" s="20">
        <f t="shared" si="0"/>
        <v>1</v>
      </c>
      <c r="Q12" s="59">
        <f t="shared" si="0"/>
        <v>1.5315346701116216E-3</v>
      </c>
    </row>
    <row r="13" spans="2:17" ht="12.75" customHeight="1" x14ac:dyDescent="0.2">
      <c r="B13" s="55" t="s">
        <v>900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22">
        <v>9.92</v>
      </c>
      <c r="I13" s="52" t="s">
        <v>1150</v>
      </c>
      <c r="J13" s="52" t="s">
        <v>1150</v>
      </c>
      <c r="K13" s="52" t="s">
        <v>1150</v>
      </c>
      <c r="L13" s="52" t="s">
        <v>1150</v>
      </c>
      <c r="M13" s="52" t="s">
        <v>1150</v>
      </c>
      <c r="N13" s="22">
        <f t="shared" si="1"/>
        <v>241.392</v>
      </c>
      <c r="O13" s="52" t="s">
        <v>1150</v>
      </c>
      <c r="P13" s="20">
        <f t="shared" si="0"/>
        <v>1</v>
      </c>
      <c r="Q13" s="59">
        <f t="shared" si="0"/>
        <v>1.5315346701116216E-3</v>
      </c>
    </row>
    <row r="14" spans="2:17" ht="12.75" customHeight="1" x14ac:dyDescent="0.2">
      <c r="B14" s="80" t="s">
        <v>1150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52" t="s">
        <v>1150</v>
      </c>
      <c r="J14" s="52" t="s">
        <v>1150</v>
      </c>
      <c r="K14" s="52" t="s">
        <v>1150</v>
      </c>
      <c r="L14" s="52" t="s">
        <v>1150</v>
      </c>
      <c r="M14" s="52" t="s">
        <v>1150</v>
      </c>
      <c r="N14" s="22">
        <f>SUM(N15:N16)</f>
        <v>241.392</v>
      </c>
      <c r="O14" s="52" t="s">
        <v>1150</v>
      </c>
      <c r="P14" s="20">
        <f t="shared" ref="P14:Q14" si="2">SUM(P15:P16)</f>
        <v>1</v>
      </c>
      <c r="Q14" s="59">
        <f t="shared" si="2"/>
        <v>1.5315346701116216E-3</v>
      </c>
    </row>
    <row r="15" spans="2:17" ht="12.75" customHeight="1" x14ac:dyDescent="0.2">
      <c r="B15" s="78" t="s">
        <v>722</v>
      </c>
      <c r="C15" s="31" t="s">
        <v>723</v>
      </c>
      <c r="D15" s="31" t="s">
        <v>65</v>
      </c>
      <c r="E15" s="31" t="s">
        <v>487</v>
      </c>
      <c r="F15" s="31" t="s">
        <v>488</v>
      </c>
      <c r="G15" s="32">
        <v>45260</v>
      </c>
      <c r="H15" s="33">
        <v>9.92</v>
      </c>
      <c r="I15" s="31" t="s">
        <v>49</v>
      </c>
      <c r="J15" s="34">
        <v>4.9099999999999998E-2</v>
      </c>
      <c r="K15" s="34">
        <v>4.9099999999999998E-2</v>
      </c>
      <c r="L15" s="35">
        <v>240000</v>
      </c>
      <c r="M15" s="35">
        <v>100.58</v>
      </c>
      <c r="N15" s="35">
        <v>241.392</v>
      </c>
      <c r="O15" s="34">
        <v>4.5358330799999999E-4</v>
      </c>
      <c r="P15" s="34">
        <f>+N15/N11</f>
        <v>1</v>
      </c>
      <c r="Q15" s="79">
        <f>+N15/'סכום נכסי הקרן'!C42</f>
        <v>1.5315346701116216E-3</v>
      </c>
    </row>
    <row r="16" spans="2:17" ht="12.75" customHeight="1" x14ac:dyDescent="0.2">
      <c r="B16" s="55" t="s">
        <v>901</v>
      </c>
      <c r="C16" s="52" t="s">
        <v>1150</v>
      </c>
      <c r="D16" s="52" t="s">
        <v>1150</v>
      </c>
      <c r="E16" s="52" t="s">
        <v>1150</v>
      </c>
      <c r="F16" s="52" t="s">
        <v>1150</v>
      </c>
      <c r="G16" s="52" t="s">
        <v>1150</v>
      </c>
      <c r="H16" s="52" t="s">
        <v>1150</v>
      </c>
      <c r="I16" s="52" t="s">
        <v>1150</v>
      </c>
      <c r="J16" s="52" t="s">
        <v>1150</v>
      </c>
      <c r="K16" s="52" t="s">
        <v>1150</v>
      </c>
      <c r="L16" s="52" t="s">
        <v>1150</v>
      </c>
      <c r="M16" s="52" t="s">
        <v>1150</v>
      </c>
      <c r="N16" s="52" t="s">
        <v>1150</v>
      </c>
      <c r="O16" s="52" t="s">
        <v>1150</v>
      </c>
      <c r="P16" s="52" t="s">
        <v>1150</v>
      </c>
      <c r="Q16" s="66" t="s">
        <v>1150</v>
      </c>
    </row>
    <row r="17" spans="2:17" ht="12.75" customHeight="1" x14ac:dyDescent="0.2">
      <c r="B17" s="80" t="s">
        <v>1150</v>
      </c>
      <c r="C17" s="52" t="s">
        <v>1150</v>
      </c>
      <c r="D17" s="52" t="s">
        <v>1150</v>
      </c>
      <c r="E17" s="52" t="s">
        <v>1150</v>
      </c>
      <c r="F17" s="52" t="s">
        <v>1150</v>
      </c>
      <c r="G17" s="52" t="s">
        <v>1150</v>
      </c>
      <c r="H17" s="52" t="s">
        <v>1150</v>
      </c>
      <c r="I17" s="52" t="s">
        <v>1150</v>
      </c>
      <c r="J17" s="52" t="s">
        <v>1150</v>
      </c>
      <c r="K17" s="52" t="s">
        <v>1150</v>
      </c>
      <c r="L17" s="52" t="s">
        <v>1150</v>
      </c>
      <c r="M17" s="52" t="s">
        <v>1150</v>
      </c>
      <c r="N17" s="52" t="s">
        <v>1150</v>
      </c>
      <c r="O17" s="52" t="s">
        <v>1150</v>
      </c>
      <c r="P17" s="52" t="s">
        <v>1150</v>
      </c>
      <c r="Q17" s="66" t="s">
        <v>1150</v>
      </c>
    </row>
    <row r="18" spans="2:17" ht="12.75" customHeight="1" x14ac:dyDescent="0.2">
      <c r="B18" s="55" t="s">
        <v>902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52" t="s">
        <v>1150</v>
      </c>
      <c r="I18" s="52" t="s">
        <v>1150</v>
      </c>
      <c r="J18" s="52" t="s">
        <v>1150</v>
      </c>
      <c r="K18" s="52" t="s">
        <v>1150</v>
      </c>
      <c r="L18" s="52" t="s">
        <v>1150</v>
      </c>
      <c r="M18" s="52" t="s">
        <v>1150</v>
      </c>
      <c r="N18" s="52" t="s">
        <v>1150</v>
      </c>
      <c r="O18" s="52" t="s">
        <v>1150</v>
      </c>
      <c r="P18" s="52" t="s">
        <v>1150</v>
      </c>
      <c r="Q18" s="66" t="s">
        <v>1150</v>
      </c>
    </row>
    <row r="19" spans="2:17" ht="12.75" customHeight="1" x14ac:dyDescent="0.2">
      <c r="B19" s="55" t="s">
        <v>903</v>
      </c>
      <c r="C19" s="52" t="s">
        <v>1150</v>
      </c>
      <c r="D19" s="52" t="s">
        <v>1150</v>
      </c>
      <c r="E19" s="52" t="s">
        <v>1150</v>
      </c>
      <c r="F19" s="52" t="s">
        <v>1150</v>
      </c>
      <c r="G19" s="52" t="s">
        <v>1150</v>
      </c>
      <c r="H19" s="52" t="s">
        <v>1150</v>
      </c>
      <c r="I19" s="52" t="s">
        <v>1150</v>
      </c>
      <c r="J19" s="52" t="s">
        <v>1150</v>
      </c>
      <c r="K19" s="52" t="s">
        <v>1150</v>
      </c>
      <c r="L19" s="52" t="s">
        <v>1150</v>
      </c>
      <c r="M19" s="52" t="s">
        <v>1150</v>
      </c>
      <c r="N19" s="52" t="s">
        <v>1150</v>
      </c>
      <c r="O19" s="52" t="s">
        <v>1150</v>
      </c>
      <c r="P19" s="52" t="s">
        <v>1150</v>
      </c>
      <c r="Q19" s="66" t="s">
        <v>1150</v>
      </c>
    </row>
    <row r="20" spans="2:17" ht="12.75" customHeight="1" x14ac:dyDescent="0.2">
      <c r="B20" s="55" t="s">
        <v>904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52" t="s">
        <v>1150</v>
      </c>
      <c r="L20" s="52" t="s">
        <v>1150</v>
      </c>
      <c r="M20" s="52" t="s">
        <v>1150</v>
      </c>
      <c r="N20" s="52" t="s">
        <v>1150</v>
      </c>
      <c r="O20" s="52" t="s">
        <v>1150</v>
      </c>
      <c r="P20" s="52" t="s">
        <v>1150</v>
      </c>
      <c r="Q20" s="66" t="s">
        <v>1150</v>
      </c>
    </row>
    <row r="21" spans="2:17" ht="12.75" customHeight="1" x14ac:dyDescent="0.2">
      <c r="B21" s="55" t="s">
        <v>905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52" t="s">
        <v>1150</v>
      </c>
      <c r="L21" s="52" t="s">
        <v>1150</v>
      </c>
      <c r="M21" s="52" t="s">
        <v>1150</v>
      </c>
      <c r="N21" s="52" t="s">
        <v>1150</v>
      </c>
      <c r="O21" s="52" t="s">
        <v>1150</v>
      </c>
      <c r="P21" s="52" t="s">
        <v>1150</v>
      </c>
      <c r="Q21" s="66" t="s">
        <v>1150</v>
      </c>
    </row>
    <row r="22" spans="2:17" ht="12.75" customHeight="1" x14ac:dyDescent="0.2">
      <c r="B22" s="55" t="s">
        <v>906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52" t="s">
        <v>1150</v>
      </c>
      <c r="I22" s="52" t="s">
        <v>1150</v>
      </c>
      <c r="J22" s="52" t="s">
        <v>1150</v>
      </c>
      <c r="K22" s="52" t="s">
        <v>1150</v>
      </c>
      <c r="L22" s="52" t="s">
        <v>1150</v>
      </c>
      <c r="M22" s="52" t="s">
        <v>1150</v>
      </c>
      <c r="N22" s="52" t="s">
        <v>1150</v>
      </c>
      <c r="O22" s="52" t="s">
        <v>1150</v>
      </c>
      <c r="P22" s="52" t="s">
        <v>1150</v>
      </c>
      <c r="Q22" s="66" t="s">
        <v>1150</v>
      </c>
    </row>
    <row r="23" spans="2:17" ht="12.75" customHeight="1" x14ac:dyDescent="0.2">
      <c r="B23" s="55" t="s">
        <v>907</v>
      </c>
      <c r="C23" s="52" t="s">
        <v>1150</v>
      </c>
      <c r="D23" s="52" t="s">
        <v>1150</v>
      </c>
      <c r="E23" s="52" t="s">
        <v>1150</v>
      </c>
      <c r="F23" s="52" t="s">
        <v>1150</v>
      </c>
      <c r="G23" s="52" t="s">
        <v>1150</v>
      </c>
      <c r="H23" s="52" t="s">
        <v>1150</v>
      </c>
      <c r="I23" s="52" t="s">
        <v>1150</v>
      </c>
      <c r="J23" s="52" t="s">
        <v>1150</v>
      </c>
      <c r="K23" s="52" t="s">
        <v>1150</v>
      </c>
      <c r="L23" s="52" t="s">
        <v>1150</v>
      </c>
      <c r="M23" s="52" t="s">
        <v>1150</v>
      </c>
      <c r="N23" s="52" t="s">
        <v>1150</v>
      </c>
      <c r="O23" s="52" t="s">
        <v>1150</v>
      </c>
      <c r="P23" s="52" t="s">
        <v>1150</v>
      </c>
      <c r="Q23" s="66" t="s">
        <v>1150</v>
      </c>
    </row>
    <row r="24" spans="2:17" ht="12.75" customHeight="1" x14ac:dyDescent="0.2">
      <c r="B24" s="55" t="s">
        <v>908</v>
      </c>
      <c r="C24" s="52" t="s">
        <v>1150</v>
      </c>
      <c r="D24" s="52" t="s">
        <v>1150</v>
      </c>
      <c r="E24" s="52" t="s">
        <v>1150</v>
      </c>
      <c r="F24" s="52" t="s">
        <v>1150</v>
      </c>
      <c r="G24" s="52" t="s">
        <v>1150</v>
      </c>
      <c r="H24" s="52" t="s">
        <v>1150</v>
      </c>
      <c r="I24" s="52" t="s">
        <v>1150</v>
      </c>
      <c r="J24" s="52" t="s">
        <v>1150</v>
      </c>
      <c r="K24" s="52" t="s">
        <v>1150</v>
      </c>
      <c r="L24" s="52" t="s">
        <v>1150</v>
      </c>
      <c r="M24" s="52" t="s">
        <v>1150</v>
      </c>
      <c r="N24" s="52" t="s">
        <v>1150</v>
      </c>
      <c r="O24" s="52" t="s">
        <v>1150</v>
      </c>
      <c r="P24" s="52" t="s">
        <v>1150</v>
      </c>
      <c r="Q24" s="66" t="s">
        <v>1150</v>
      </c>
    </row>
    <row r="25" spans="2:17" ht="12.75" customHeight="1" x14ac:dyDescent="0.2">
      <c r="B25" s="80" t="s">
        <v>1150</v>
      </c>
      <c r="C25" s="52" t="s">
        <v>1150</v>
      </c>
      <c r="D25" s="52" t="s">
        <v>1150</v>
      </c>
      <c r="E25" s="52" t="s">
        <v>1150</v>
      </c>
      <c r="F25" s="52" t="s">
        <v>1150</v>
      </c>
      <c r="G25" s="52" t="s">
        <v>1150</v>
      </c>
      <c r="H25" s="52" t="s">
        <v>1150</v>
      </c>
      <c r="I25" s="52" t="s">
        <v>1150</v>
      </c>
      <c r="J25" s="52" t="s">
        <v>1150</v>
      </c>
      <c r="K25" s="52" t="s">
        <v>1150</v>
      </c>
      <c r="L25" s="52" t="s">
        <v>1150</v>
      </c>
      <c r="M25" s="52" t="s">
        <v>1150</v>
      </c>
      <c r="N25" s="52" t="s">
        <v>1150</v>
      </c>
      <c r="O25" s="52" t="s">
        <v>1150</v>
      </c>
      <c r="P25" s="52" t="s">
        <v>1150</v>
      </c>
      <c r="Q25" s="66" t="s">
        <v>1150</v>
      </c>
    </row>
    <row r="26" spans="2:17" ht="12.75" customHeight="1" x14ac:dyDescent="0.2">
      <c r="B26" s="55" t="s">
        <v>909</v>
      </c>
      <c r="C26" s="52" t="s">
        <v>1150</v>
      </c>
      <c r="D26" s="52" t="s">
        <v>1150</v>
      </c>
      <c r="E26" s="52" t="s">
        <v>1150</v>
      </c>
      <c r="F26" s="52" t="s">
        <v>1150</v>
      </c>
      <c r="G26" s="52" t="s">
        <v>1150</v>
      </c>
      <c r="H26" s="52" t="s">
        <v>1150</v>
      </c>
      <c r="I26" s="52" t="s">
        <v>1150</v>
      </c>
      <c r="J26" s="52" t="s">
        <v>1150</v>
      </c>
      <c r="K26" s="52" t="s">
        <v>1150</v>
      </c>
      <c r="L26" s="52" t="s">
        <v>1150</v>
      </c>
      <c r="M26" s="52" t="s">
        <v>1150</v>
      </c>
      <c r="N26" s="52" t="s">
        <v>1150</v>
      </c>
      <c r="O26" s="52" t="s">
        <v>1150</v>
      </c>
      <c r="P26" s="52" t="s">
        <v>1150</v>
      </c>
      <c r="Q26" s="66" t="s">
        <v>1150</v>
      </c>
    </row>
    <row r="27" spans="2:17" ht="12.75" customHeight="1" x14ac:dyDescent="0.2">
      <c r="B27" s="80" t="s">
        <v>1150</v>
      </c>
      <c r="C27" s="52" t="s">
        <v>1150</v>
      </c>
      <c r="D27" s="52" t="s">
        <v>1150</v>
      </c>
      <c r="E27" s="52" t="s">
        <v>1150</v>
      </c>
      <c r="F27" s="52" t="s">
        <v>1150</v>
      </c>
      <c r="G27" s="52" t="s">
        <v>1150</v>
      </c>
      <c r="H27" s="52" t="s">
        <v>1150</v>
      </c>
      <c r="I27" s="52" t="s">
        <v>1150</v>
      </c>
      <c r="J27" s="52" t="s">
        <v>1150</v>
      </c>
      <c r="K27" s="52" t="s">
        <v>1150</v>
      </c>
      <c r="L27" s="52" t="s">
        <v>1150</v>
      </c>
      <c r="M27" s="52" t="s">
        <v>1150</v>
      </c>
      <c r="N27" s="52" t="s">
        <v>1150</v>
      </c>
      <c r="O27" s="52" t="s">
        <v>1150</v>
      </c>
      <c r="P27" s="52" t="s">
        <v>1150</v>
      </c>
      <c r="Q27" s="66" t="s">
        <v>1150</v>
      </c>
    </row>
    <row r="28" spans="2:17" ht="12.75" customHeight="1" x14ac:dyDescent="0.2">
      <c r="B28" s="55" t="s">
        <v>910</v>
      </c>
      <c r="C28" s="52" t="s">
        <v>1150</v>
      </c>
      <c r="D28" s="52" t="s">
        <v>1150</v>
      </c>
      <c r="E28" s="52" t="s">
        <v>1150</v>
      </c>
      <c r="F28" s="52" t="s">
        <v>1150</v>
      </c>
      <c r="G28" s="52" t="s">
        <v>1150</v>
      </c>
      <c r="H28" s="52" t="s">
        <v>1150</v>
      </c>
      <c r="I28" s="52" t="s">
        <v>1150</v>
      </c>
      <c r="J28" s="52" t="s">
        <v>1150</v>
      </c>
      <c r="K28" s="52" t="s">
        <v>1150</v>
      </c>
      <c r="L28" s="52" t="s">
        <v>1150</v>
      </c>
      <c r="M28" s="52" t="s">
        <v>1150</v>
      </c>
      <c r="N28" s="52" t="s">
        <v>1150</v>
      </c>
      <c r="O28" s="52" t="s">
        <v>1150</v>
      </c>
      <c r="P28" s="52" t="s">
        <v>1150</v>
      </c>
      <c r="Q28" s="66" t="s">
        <v>1150</v>
      </c>
    </row>
    <row r="29" spans="2:17" ht="12.75" customHeight="1" x14ac:dyDescent="0.2">
      <c r="B29" s="55" t="s">
        <v>911</v>
      </c>
      <c r="C29" s="52" t="s">
        <v>1150</v>
      </c>
      <c r="D29" s="52" t="s">
        <v>1150</v>
      </c>
      <c r="E29" s="52" t="s">
        <v>1150</v>
      </c>
      <c r="F29" s="52" t="s">
        <v>1150</v>
      </c>
      <c r="G29" s="52" t="s">
        <v>1150</v>
      </c>
      <c r="H29" s="52" t="s">
        <v>1150</v>
      </c>
      <c r="I29" s="52" t="s">
        <v>1150</v>
      </c>
      <c r="J29" s="52" t="s">
        <v>1150</v>
      </c>
      <c r="K29" s="52" t="s">
        <v>1150</v>
      </c>
      <c r="L29" s="52" t="s">
        <v>1150</v>
      </c>
      <c r="M29" s="52" t="s">
        <v>1150</v>
      </c>
      <c r="N29" s="52" t="s">
        <v>1150</v>
      </c>
      <c r="O29" s="52" t="s">
        <v>1150</v>
      </c>
      <c r="P29" s="52" t="s">
        <v>1150</v>
      </c>
      <c r="Q29" s="66" t="s">
        <v>1150</v>
      </c>
    </row>
    <row r="30" spans="2:17" ht="12.75" customHeight="1" x14ac:dyDescent="0.2">
      <c r="B30" s="55" t="s">
        <v>912</v>
      </c>
      <c r="C30" s="52" t="s">
        <v>1150</v>
      </c>
      <c r="D30" s="52" t="s">
        <v>1150</v>
      </c>
      <c r="E30" s="52" t="s">
        <v>1150</v>
      </c>
      <c r="F30" s="52" t="s">
        <v>1150</v>
      </c>
      <c r="G30" s="52" t="s">
        <v>1150</v>
      </c>
      <c r="H30" s="52" t="s">
        <v>1150</v>
      </c>
      <c r="I30" s="52" t="s">
        <v>1150</v>
      </c>
      <c r="J30" s="52" t="s">
        <v>1150</v>
      </c>
      <c r="K30" s="52" t="s">
        <v>1150</v>
      </c>
      <c r="L30" s="52" t="s">
        <v>1150</v>
      </c>
      <c r="M30" s="52" t="s">
        <v>1150</v>
      </c>
      <c r="N30" s="52" t="s">
        <v>1150</v>
      </c>
      <c r="O30" s="52" t="s">
        <v>1150</v>
      </c>
      <c r="P30" s="52" t="s">
        <v>1150</v>
      </c>
      <c r="Q30" s="66" t="s">
        <v>1150</v>
      </c>
    </row>
    <row r="31" spans="2:17" ht="12.75" customHeight="1" thickBot="1" x14ac:dyDescent="0.25">
      <c r="B31" s="55" t="s">
        <v>913</v>
      </c>
      <c r="C31" s="52" t="s">
        <v>1150</v>
      </c>
      <c r="D31" s="52" t="s">
        <v>1150</v>
      </c>
      <c r="E31" s="52" t="s">
        <v>1150</v>
      </c>
      <c r="F31" s="52" t="s">
        <v>1150</v>
      </c>
      <c r="G31" s="52" t="s">
        <v>1150</v>
      </c>
      <c r="H31" s="52" t="s">
        <v>1150</v>
      </c>
      <c r="I31" s="52" t="s">
        <v>1150</v>
      </c>
      <c r="J31" s="52" t="s">
        <v>1150</v>
      </c>
      <c r="K31" s="52" t="s">
        <v>1150</v>
      </c>
      <c r="L31" s="52" t="s">
        <v>1150</v>
      </c>
      <c r="M31" s="52" t="s">
        <v>1150</v>
      </c>
      <c r="N31" s="52" t="s">
        <v>1150</v>
      </c>
      <c r="O31" s="52" t="s">
        <v>1150</v>
      </c>
      <c r="P31" s="52" t="s">
        <v>1150</v>
      </c>
      <c r="Q31" s="66" t="s">
        <v>1150</v>
      </c>
    </row>
    <row r="32" spans="2:17" ht="12.75" customHeight="1" x14ac:dyDescent="0.2">
      <c r="B32" s="62" t="s">
        <v>914</v>
      </c>
      <c r="C32" s="67" t="s">
        <v>1150</v>
      </c>
      <c r="D32" s="67" t="s">
        <v>1150</v>
      </c>
      <c r="E32" s="67" t="s">
        <v>1150</v>
      </c>
      <c r="F32" s="67" t="s">
        <v>1150</v>
      </c>
      <c r="G32" s="67" t="s">
        <v>1150</v>
      </c>
      <c r="H32" s="67" t="s">
        <v>1150</v>
      </c>
      <c r="I32" s="67" t="s">
        <v>1150</v>
      </c>
      <c r="J32" s="67" t="s">
        <v>1150</v>
      </c>
      <c r="K32" s="67" t="s">
        <v>1150</v>
      </c>
      <c r="L32" s="67" t="s">
        <v>1150</v>
      </c>
      <c r="M32" s="67" t="s">
        <v>1150</v>
      </c>
      <c r="N32" s="67" t="s">
        <v>1150</v>
      </c>
      <c r="O32" s="67" t="s">
        <v>1150</v>
      </c>
      <c r="P32" s="67" t="s">
        <v>1150</v>
      </c>
      <c r="Q32" s="68" t="s">
        <v>1150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14481</v>
      </c>
    </row>
    <row r="6" spans="2:16" ht="12.75" customHeight="1" x14ac:dyDescent="0.2">
      <c r="B6" s="42" t="s">
        <v>915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4"/>
    </row>
    <row r="7" spans="2:16" ht="12.75" customHeight="1" x14ac:dyDescent="0.2">
      <c r="B7" s="45" t="s">
        <v>916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7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113</v>
      </c>
      <c r="G8" s="4" t="s">
        <v>114</v>
      </c>
      <c r="H8" s="4" t="s">
        <v>76</v>
      </c>
      <c r="I8" s="4" t="s">
        <v>77</v>
      </c>
      <c r="J8" s="4" t="s">
        <v>78</v>
      </c>
      <c r="K8" s="4" t="s">
        <v>115</v>
      </c>
      <c r="L8" s="4" t="s">
        <v>116</v>
      </c>
      <c r="M8" s="4" t="s">
        <v>9</v>
      </c>
      <c r="N8" s="4" t="s">
        <v>118</v>
      </c>
      <c r="O8" s="4" t="s">
        <v>80</v>
      </c>
      <c r="P8" s="4" t="s">
        <v>119</v>
      </c>
    </row>
    <row r="9" spans="2:16" ht="12.75" customHeight="1" x14ac:dyDescent="0.2">
      <c r="B9" s="5"/>
      <c r="C9" s="5"/>
      <c r="D9" s="5"/>
      <c r="E9" s="5"/>
      <c r="F9" s="6" t="s">
        <v>120</v>
      </c>
      <c r="G9" s="6" t="s">
        <v>121</v>
      </c>
      <c r="H9" s="5"/>
      <c r="I9" s="6" t="s">
        <v>12</v>
      </c>
      <c r="J9" s="6" t="s">
        <v>12</v>
      </c>
      <c r="K9" s="6" t="s">
        <v>122</v>
      </c>
      <c r="L9" s="6" t="s">
        <v>123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</row>
    <row r="11" spans="2:16" ht="12.75" customHeight="1" x14ac:dyDescent="0.2">
      <c r="B11" s="18" t="s">
        <v>917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918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919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920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921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922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2.4257812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14481</v>
      </c>
    </row>
    <row r="5" spans="2:19" ht="12.75" customHeight="1" x14ac:dyDescent="0.2"/>
    <row r="6" spans="2:19" ht="12.75" customHeight="1" thickBot="1" x14ac:dyDescent="0.25">
      <c r="B6" s="61" t="s">
        <v>923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  <c r="P6" s="63" t="s">
        <v>1163</v>
      </c>
      <c r="Q6" s="63" t="s">
        <v>1164</v>
      </c>
      <c r="R6" s="63" t="s">
        <v>1165</v>
      </c>
      <c r="S6" s="63" t="s">
        <v>1166</v>
      </c>
    </row>
    <row r="7" spans="2:19" ht="12.75" customHeight="1" thickBot="1" x14ac:dyDescent="0.25">
      <c r="B7" s="69" t="s">
        <v>924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  <c r="P7" s="75" t="s">
        <v>1150</v>
      </c>
      <c r="Q7" s="75" t="s">
        <v>1150</v>
      </c>
      <c r="R7" s="75" t="s">
        <v>1150</v>
      </c>
      <c r="S7" s="75" t="s">
        <v>1150</v>
      </c>
    </row>
    <row r="8" spans="2:19" ht="12.75" customHeight="1" x14ac:dyDescent="0.2">
      <c r="B8" s="54" t="s">
        <v>71</v>
      </c>
      <c r="C8" s="4" t="s">
        <v>72</v>
      </c>
      <c r="D8" s="4" t="s">
        <v>208</v>
      </c>
      <c r="E8" s="4" t="s">
        <v>73</v>
      </c>
      <c r="F8" s="4" t="s">
        <v>209</v>
      </c>
      <c r="G8" s="4" t="s">
        <v>74</v>
      </c>
      <c r="H8" s="4" t="s">
        <v>75</v>
      </c>
      <c r="I8" s="4" t="s">
        <v>113</v>
      </c>
      <c r="J8" s="4" t="s">
        <v>114</v>
      </c>
      <c r="K8" s="4" t="s">
        <v>76</v>
      </c>
      <c r="L8" s="4" t="s">
        <v>210</v>
      </c>
      <c r="M8" s="4" t="s">
        <v>78</v>
      </c>
      <c r="N8" s="4" t="s">
        <v>115</v>
      </c>
      <c r="O8" s="4" t="s">
        <v>116</v>
      </c>
      <c r="P8" s="4" t="s">
        <v>9</v>
      </c>
      <c r="Q8" s="4" t="s">
        <v>118</v>
      </c>
      <c r="R8" s="4" t="s">
        <v>80</v>
      </c>
      <c r="S8" s="57" t="s">
        <v>211</v>
      </c>
    </row>
    <row r="9" spans="2:19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51" t="s">
        <v>1150</v>
      </c>
      <c r="H9" s="51" t="s">
        <v>1150</v>
      </c>
      <c r="I9" s="6" t="s">
        <v>120</v>
      </c>
      <c r="J9" s="6" t="s">
        <v>121</v>
      </c>
      <c r="K9" s="51" t="s">
        <v>1150</v>
      </c>
      <c r="L9" s="6" t="s">
        <v>12</v>
      </c>
      <c r="M9" s="6" t="s">
        <v>12</v>
      </c>
      <c r="N9" s="6" t="s">
        <v>122</v>
      </c>
      <c r="O9" s="6" t="s">
        <v>123</v>
      </c>
      <c r="P9" s="6" t="s">
        <v>11</v>
      </c>
      <c r="Q9" s="6" t="s">
        <v>12</v>
      </c>
      <c r="R9" s="6" t="s">
        <v>12</v>
      </c>
      <c r="S9" s="58" t="s">
        <v>12</v>
      </c>
    </row>
    <row r="10" spans="2:19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  <c r="R10" s="6" t="s">
        <v>129</v>
      </c>
      <c r="S10" s="58" t="s">
        <v>212</v>
      </c>
    </row>
    <row r="11" spans="2:19" ht="12.75" customHeight="1" x14ac:dyDescent="0.2">
      <c r="B11" s="81" t="s">
        <v>925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22">
        <v>0.65</v>
      </c>
      <c r="K11" s="52" t="s">
        <v>1150</v>
      </c>
      <c r="L11" s="52" t="s">
        <v>1150</v>
      </c>
      <c r="M11" s="52" t="s">
        <v>1150</v>
      </c>
      <c r="N11" s="52" t="s">
        <v>1150</v>
      </c>
      <c r="O11" s="52" t="s">
        <v>1150</v>
      </c>
      <c r="P11" s="22">
        <v>167.673</v>
      </c>
      <c r="Q11" s="52" t="s">
        <v>1150</v>
      </c>
      <c r="R11" s="20">
        <v>1</v>
      </c>
      <c r="S11" s="59">
        <v>1.0638026230000001E-3</v>
      </c>
    </row>
    <row r="12" spans="2:19" ht="12.75" customHeight="1" x14ac:dyDescent="0.2">
      <c r="B12" s="81" t="s">
        <v>926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22">
        <v>0.65</v>
      </c>
      <c r="K12" s="52" t="s">
        <v>1150</v>
      </c>
      <c r="L12" s="52" t="s">
        <v>1150</v>
      </c>
      <c r="M12" s="52" t="s">
        <v>1150</v>
      </c>
      <c r="N12" s="52" t="s">
        <v>1150</v>
      </c>
      <c r="O12" s="52" t="s">
        <v>1150</v>
      </c>
      <c r="P12" s="22">
        <v>167.673</v>
      </c>
      <c r="Q12" s="52" t="s">
        <v>1150</v>
      </c>
      <c r="R12" s="20">
        <v>1</v>
      </c>
      <c r="S12" s="59">
        <v>1.0638026230000001E-3</v>
      </c>
    </row>
    <row r="13" spans="2:19" ht="12.75" customHeight="1" x14ac:dyDescent="0.2">
      <c r="B13" s="81" t="s">
        <v>927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52" t="s">
        <v>1150</v>
      </c>
      <c r="L13" s="52" t="s">
        <v>1150</v>
      </c>
      <c r="M13" s="52" t="s">
        <v>1150</v>
      </c>
      <c r="N13" s="52" t="s">
        <v>1150</v>
      </c>
      <c r="O13" s="52" t="s">
        <v>1150</v>
      </c>
      <c r="P13" s="52" t="s">
        <v>1150</v>
      </c>
      <c r="Q13" s="52" t="s">
        <v>1150</v>
      </c>
      <c r="R13" s="52" t="s">
        <v>1150</v>
      </c>
      <c r="S13" s="66" t="s">
        <v>1150</v>
      </c>
    </row>
    <row r="14" spans="2:19" ht="12.75" customHeight="1" x14ac:dyDescent="0.2">
      <c r="B14" s="81" t="s">
        <v>928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52" t="s">
        <v>1150</v>
      </c>
      <c r="J14" s="22">
        <v>0.65</v>
      </c>
      <c r="K14" s="52" t="s">
        <v>1150</v>
      </c>
      <c r="L14" s="52" t="s">
        <v>1150</v>
      </c>
      <c r="M14" s="52" t="s">
        <v>1150</v>
      </c>
      <c r="N14" s="52" t="s">
        <v>1150</v>
      </c>
      <c r="O14" s="52" t="s">
        <v>1150</v>
      </c>
      <c r="P14" s="22">
        <v>167.673</v>
      </c>
      <c r="Q14" s="52" t="s">
        <v>1150</v>
      </c>
      <c r="R14" s="20">
        <v>1</v>
      </c>
      <c r="S14" s="59">
        <v>1.0638026230000001E-3</v>
      </c>
    </row>
    <row r="15" spans="2:19" ht="12.75" customHeight="1" x14ac:dyDescent="0.2">
      <c r="B15" s="82" t="s">
        <v>929</v>
      </c>
      <c r="C15" s="14" t="s">
        <v>930</v>
      </c>
      <c r="D15" s="14" t="s">
        <v>931</v>
      </c>
      <c r="E15" s="21">
        <v>520034505</v>
      </c>
      <c r="F15" s="14" t="s">
        <v>444</v>
      </c>
      <c r="G15" s="14" t="s">
        <v>487</v>
      </c>
      <c r="H15" s="14" t="s">
        <v>488</v>
      </c>
      <c r="I15" s="52" t="s">
        <v>1150</v>
      </c>
      <c r="J15" s="27">
        <v>0.65</v>
      </c>
      <c r="K15" s="14" t="s">
        <v>49</v>
      </c>
      <c r="L15" s="13">
        <v>7.7499999999999999E-2</v>
      </c>
      <c r="M15" s="13">
        <v>2.12E-2</v>
      </c>
      <c r="N15" s="23">
        <v>165000</v>
      </c>
      <c r="O15" s="23">
        <v>101.62</v>
      </c>
      <c r="P15" s="23">
        <v>167.673</v>
      </c>
      <c r="Q15" s="13">
        <v>3.5639999999999999E-4</v>
      </c>
      <c r="R15" s="13">
        <v>1</v>
      </c>
      <c r="S15" s="60">
        <v>1.0638026230000001E-3</v>
      </c>
    </row>
    <row r="16" spans="2:19" ht="12.75" customHeight="1" x14ac:dyDescent="0.2">
      <c r="B16" s="81" t="s">
        <v>932</v>
      </c>
      <c r="C16" s="52" t="s">
        <v>1150</v>
      </c>
      <c r="D16" s="52" t="s">
        <v>1150</v>
      </c>
      <c r="E16" s="52" t="s">
        <v>1150</v>
      </c>
      <c r="F16" s="52" t="s">
        <v>1150</v>
      </c>
      <c r="G16" s="52" t="s">
        <v>1150</v>
      </c>
      <c r="H16" s="52" t="s">
        <v>1150</v>
      </c>
      <c r="I16" s="52" t="s">
        <v>1150</v>
      </c>
      <c r="J16" s="52" t="s">
        <v>1150</v>
      </c>
      <c r="K16" s="52" t="s">
        <v>1150</v>
      </c>
      <c r="L16" s="52" t="s">
        <v>1150</v>
      </c>
      <c r="M16" s="52" t="s">
        <v>1150</v>
      </c>
      <c r="N16" s="52" t="s">
        <v>1150</v>
      </c>
      <c r="O16" s="52" t="s">
        <v>1150</v>
      </c>
      <c r="P16" s="52" t="s">
        <v>1150</v>
      </c>
      <c r="Q16" s="52" t="s">
        <v>1150</v>
      </c>
      <c r="R16" s="52" t="s">
        <v>1150</v>
      </c>
      <c r="S16" s="66" t="s">
        <v>1150</v>
      </c>
    </row>
    <row r="17" spans="2:19" ht="12.75" customHeight="1" x14ac:dyDescent="0.2">
      <c r="B17" s="81" t="s">
        <v>933</v>
      </c>
      <c r="C17" s="52" t="s">
        <v>1150</v>
      </c>
      <c r="D17" s="52" t="s">
        <v>1150</v>
      </c>
      <c r="E17" s="52" t="s">
        <v>1150</v>
      </c>
      <c r="F17" s="52" t="s">
        <v>1150</v>
      </c>
      <c r="G17" s="52" t="s">
        <v>1150</v>
      </c>
      <c r="H17" s="52" t="s">
        <v>1150</v>
      </c>
      <c r="I17" s="52" t="s">
        <v>1150</v>
      </c>
      <c r="J17" s="52" t="s">
        <v>1150</v>
      </c>
      <c r="K17" s="52" t="s">
        <v>1150</v>
      </c>
      <c r="L17" s="52" t="s">
        <v>1150</v>
      </c>
      <c r="M17" s="52" t="s">
        <v>1150</v>
      </c>
      <c r="N17" s="52" t="s">
        <v>1150</v>
      </c>
      <c r="O17" s="52" t="s">
        <v>1150</v>
      </c>
      <c r="P17" s="52" t="s">
        <v>1150</v>
      </c>
      <c r="Q17" s="52" t="s">
        <v>1150</v>
      </c>
      <c r="R17" s="52" t="s">
        <v>1150</v>
      </c>
      <c r="S17" s="66" t="s">
        <v>1150</v>
      </c>
    </row>
    <row r="18" spans="2:19" ht="12.75" customHeight="1" thickBot="1" x14ac:dyDescent="0.25">
      <c r="B18" s="81" t="s">
        <v>934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52" t="s">
        <v>1150</v>
      </c>
      <c r="I18" s="52" t="s">
        <v>1150</v>
      </c>
      <c r="J18" s="52" t="s">
        <v>1150</v>
      </c>
      <c r="K18" s="52" t="s">
        <v>1150</v>
      </c>
      <c r="L18" s="52" t="s">
        <v>1150</v>
      </c>
      <c r="M18" s="52" t="s">
        <v>1150</v>
      </c>
      <c r="N18" s="52" t="s">
        <v>1150</v>
      </c>
      <c r="O18" s="52" t="s">
        <v>1150</v>
      </c>
      <c r="P18" s="52" t="s">
        <v>1150</v>
      </c>
      <c r="Q18" s="52" t="s">
        <v>1150</v>
      </c>
      <c r="R18" s="52" t="s">
        <v>1150</v>
      </c>
      <c r="S18" s="66" t="s">
        <v>1150</v>
      </c>
    </row>
    <row r="19" spans="2:19" ht="12.75" customHeight="1" x14ac:dyDescent="0.2">
      <c r="B19" s="83" t="s">
        <v>935</v>
      </c>
      <c r="C19" s="67" t="s">
        <v>1150</v>
      </c>
      <c r="D19" s="67" t="s">
        <v>1150</v>
      </c>
      <c r="E19" s="67" t="s">
        <v>1150</v>
      </c>
      <c r="F19" s="67" t="s">
        <v>1150</v>
      </c>
      <c r="G19" s="67" t="s">
        <v>1150</v>
      </c>
      <c r="H19" s="67" t="s">
        <v>1150</v>
      </c>
      <c r="I19" s="67" t="s">
        <v>1150</v>
      </c>
      <c r="J19" s="67" t="s">
        <v>1150</v>
      </c>
      <c r="K19" s="67" t="s">
        <v>1150</v>
      </c>
      <c r="L19" s="67" t="s">
        <v>1150</v>
      </c>
      <c r="M19" s="67" t="s">
        <v>1150</v>
      </c>
      <c r="N19" s="67" t="s">
        <v>1150</v>
      </c>
      <c r="O19" s="67" t="s">
        <v>1150</v>
      </c>
      <c r="P19" s="67" t="s">
        <v>1150</v>
      </c>
      <c r="Q19" s="67" t="s">
        <v>1150</v>
      </c>
      <c r="R19" s="67" t="s">
        <v>1150</v>
      </c>
      <c r="S19" s="68" t="s">
        <v>1150</v>
      </c>
    </row>
    <row r="20" spans="2:19" ht="12.75" hidden="1" customHeight="1" x14ac:dyDescent="0.2"/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2.4257812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14481</v>
      </c>
    </row>
    <row r="5" spans="2:19" ht="12.75" customHeight="1" x14ac:dyDescent="0.2"/>
    <row r="6" spans="2:19" ht="12.75" customHeight="1" thickBot="1" x14ac:dyDescent="0.25">
      <c r="B6" s="61" t="s">
        <v>936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  <c r="P6" s="63" t="s">
        <v>1163</v>
      </c>
      <c r="Q6" s="63" t="s">
        <v>1164</v>
      </c>
      <c r="R6" s="63" t="s">
        <v>1165</v>
      </c>
      <c r="S6" s="63" t="s">
        <v>1166</v>
      </c>
    </row>
    <row r="7" spans="2:19" ht="12.75" customHeight="1" thickBot="1" x14ac:dyDescent="0.25">
      <c r="B7" s="69" t="s">
        <v>937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  <c r="P7" s="75" t="s">
        <v>1150</v>
      </c>
      <c r="Q7" s="75" t="s">
        <v>1150</v>
      </c>
      <c r="R7" s="75" t="s">
        <v>1150</v>
      </c>
      <c r="S7" s="75" t="s">
        <v>1150</v>
      </c>
    </row>
    <row r="8" spans="2:19" ht="12.75" customHeight="1" x14ac:dyDescent="0.2">
      <c r="B8" s="54" t="s">
        <v>71</v>
      </c>
      <c r="C8" s="4" t="s">
        <v>72</v>
      </c>
      <c r="D8" s="4" t="s">
        <v>938</v>
      </c>
      <c r="E8" s="4" t="s">
        <v>73</v>
      </c>
      <c r="F8" s="4" t="s">
        <v>209</v>
      </c>
      <c r="G8" s="4" t="s">
        <v>74</v>
      </c>
      <c r="H8" s="4" t="s">
        <v>75</v>
      </c>
      <c r="I8" s="4" t="s">
        <v>113</v>
      </c>
      <c r="J8" s="4" t="s">
        <v>114</v>
      </c>
      <c r="K8" s="4" t="s">
        <v>76</v>
      </c>
      <c r="L8" s="4" t="s">
        <v>77</v>
      </c>
      <c r="M8" s="4" t="s">
        <v>224</v>
      </c>
      <c r="N8" s="4" t="s">
        <v>115</v>
      </c>
      <c r="O8" s="4" t="s">
        <v>116</v>
      </c>
      <c r="P8" s="4" t="s">
        <v>9</v>
      </c>
      <c r="Q8" s="4" t="s">
        <v>118</v>
      </c>
      <c r="R8" s="4" t="s">
        <v>80</v>
      </c>
      <c r="S8" s="57" t="s">
        <v>211</v>
      </c>
    </row>
    <row r="9" spans="2:19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51" t="s">
        <v>1150</v>
      </c>
      <c r="H9" s="51" t="s">
        <v>1150</v>
      </c>
      <c r="I9" s="6" t="s">
        <v>120</v>
      </c>
      <c r="J9" s="6" t="s">
        <v>121</v>
      </c>
      <c r="K9" s="51" t="s">
        <v>1150</v>
      </c>
      <c r="L9" s="6" t="s">
        <v>12</v>
      </c>
      <c r="M9" s="6" t="s">
        <v>12</v>
      </c>
      <c r="N9" s="6" t="s">
        <v>122</v>
      </c>
      <c r="O9" s="6" t="s">
        <v>123</v>
      </c>
      <c r="P9" s="6" t="s">
        <v>11</v>
      </c>
      <c r="Q9" s="6" t="s">
        <v>12</v>
      </c>
      <c r="R9" s="6" t="s">
        <v>12</v>
      </c>
      <c r="S9" s="58" t="s">
        <v>12</v>
      </c>
    </row>
    <row r="10" spans="2:19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  <c r="R10" s="6" t="s">
        <v>129</v>
      </c>
      <c r="S10" s="58" t="s">
        <v>212</v>
      </c>
    </row>
    <row r="11" spans="2:19" ht="12.75" customHeight="1" x14ac:dyDescent="0.2">
      <c r="B11" s="55" t="s">
        <v>939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22">
        <v>2.8531680950839999</v>
      </c>
      <c r="K11" s="52" t="s">
        <v>1150</v>
      </c>
      <c r="L11" s="52" t="s">
        <v>1150</v>
      </c>
      <c r="M11" s="52" t="s">
        <v>1150</v>
      </c>
      <c r="N11" s="52" t="s">
        <v>1150</v>
      </c>
      <c r="O11" s="52" t="s">
        <v>1150</v>
      </c>
      <c r="P11" s="22">
        <v>1035.6210000000001</v>
      </c>
      <c r="Q11" s="52" t="s">
        <v>1150</v>
      </c>
      <c r="R11" s="20">
        <v>1</v>
      </c>
      <c r="S11" s="59">
        <v>6.570505309E-3</v>
      </c>
    </row>
    <row r="12" spans="2:19" ht="12.75" customHeight="1" x14ac:dyDescent="0.2">
      <c r="B12" s="55" t="s">
        <v>940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22">
        <v>2.8531680950839999</v>
      </c>
      <c r="K12" s="52" t="s">
        <v>1150</v>
      </c>
      <c r="L12" s="52" t="s">
        <v>1150</v>
      </c>
      <c r="M12" s="52" t="s">
        <v>1150</v>
      </c>
      <c r="N12" s="52" t="s">
        <v>1150</v>
      </c>
      <c r="O12" s="52" t="s">
        <v>1150</v>
      </c>
      <c r="P12" s="22">
        <v>1035.6210000000001</v>
      </c>
      <c r="Q12" s="52" t="s">
        <v>1150</v>
      </c>
      <c r="R12" s="20">
        <v>1</v>
      </c>
      <c r="S12" s="59">
        <v>6.570505309E-3</v>
      </c>
    </row>
    <row r="13" spans="2:19" ht="12.75" customHeight="1" x14ac:dyDescent="0.2">
      <c r="B13" s="55" t="s">
        <v>941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22">
        <v>3.46</v>
      </c>
      <c r="K13" s="52" t="s">
        <v>1150</v>
      </c>
      <c r="L13" s="52" t="s">
        <v>1150</v>
      </c>
      <c r="M13" s="52" t="s">
        <v>1150</v>
      </c>
      <c r="N13" s="52" t="s">
        <v>1150</v>
      </c>
      <c r="O13" s="52" t="s">
        <v>1150</v>
      </c>
      <c r="P13" s="22">
        <v>113.26439999999999</v>
      </c>
      <c r="Q13" s="52" t="s">
        <v>1150</v>
      </c>
      <c r="R13" s="20">
        <v>0.10936858174899999</v>
      </c>
      <c r="S13" s="59">
        <v>7.1860684699999997E-4</v>
      </c>
    </row>
    <row r="14" spans="2:19" ht="12.75" customHeight="1" x14ac:dyDescent="0.2">
      <c r="B14" s="56" t="s">
        <v>942</v>
      </c>
      <c r="C14" s="14" t="s">
        <v>943</v>
      </c>
      <c r="D14" s="14" t="s">
        <v>931</v>
      </c>
      <c r="E14" s="21">
        <v>2422</v>
      </c>
      <c r="F14" s="14" t="s">
        <v>944</v>
      </c>
      <c r="G14" s="14" t="s">
        <v>368</v>
      </c>
      <c r="H14" s="14" t="s">
        <v>96</v>
      </c>
      <c r="I14" s="52" t="s">
        <v>1150</v>
      </c>
      <c r="J14" s="23">
        <v>3.46</v>
      </c>
      <c r="K14" s="14" t="s">
        <v>49</v>
      </c>
      <c r="L14" s="13">
        <v>3.6400000000000002E-2</v>
      </c>
      <c r="M14" s="13">
        <v>3.2399999999999998E-2</v>
      </c>
      <c r="N14" s="23">
        <v>111000</v>
      </c>
      <c r="O14" s="23">
        <v>102.04</v>
      </c>
      <c r="P14" s="23">
        <v>113.26439999999999</v>
      </c>
      <c r="Q14" s="13">
        <v>2.2458633599999999E-4</v>
      </c>
      <c r="R14" s="13">
        <v>0.10936858174899999</v>
      </c>
      <c r="S14" s="60">
        <v>7.1860684699999997E-4</v>
      </c>
    </row>
    <row r="15" spans="2:19" ht="12.75" customHeight="1" x14ac:dyDescent="0.2">
      <c r="B15" s="55" t="s">
        <v>945</v>
      </c>
      <c r="C15" s="52" t="s">
        <v>1150</v>
      </c>
      <c r="D15" s="52" t="s">
        <v>1150</v>
      </c>
      <c r="E15" s="52" t="s">
        <v>1150</v>
      </c>
      <c r="F15" s="52" t="s">
        <v>1150</v>
      </c>
      <c r="G15" s="52" t="s">
        <v>1150</v>
      </c>
      <c r="H15" s="52" t="s">
        <v>1150</v>
      </c>
      <c r="I15" s="52" t="s">
        <v>1150</v>
      </c>
      <c r="J15" s="22">
        <v>2.7786497888119999</v>
      </c>
      <c r="K15" s="52" t="s">
        <v>1150</v>
      </c>
      <c r="L15" s="52" t="s">
        <v>1150</v>
      </c>
      <c r="M15" s="52" t="s">
        <v>1150</v>
      </c>
      <c r="N15" s="52" t="s">
        <v>1150</v>
      </c>
      <c r="O15" s="52" t="s">
        <v>1150</v>
      </c>
      <c r="P15" s="22">
        <v>922.35659999999996</v>
      </c>
      <c r="Q15" s="52" t="s">
        <v>1150</v>
      </c>
      <c r="R15" s="20">
        <v>0.89063141825000003</v>
      </c>
      <c r="S15" s="59">
        <v>5.8518984609999998E-3</v>
      </c>
    </row>
    <row r="16" spans="2:19" ht="12.75" customHeight="1" x14ac:dyDescent="0.2">
      <c r="B16" s="56" t="s">
        <v>946</v>
      </c>
      <c r="C16" s="14" t="s">
        <v>947</v>
      </c>
      <c r="D16" s="14" t="s">
        <v>931</v>
      </c>
      <c r="E16" s="21">
        <v>1721</v>
      </c>
      <c r="F16" s="14" t="s">
        <v>413</v>
      </c>
      <c r="G16" s="14" t="s">
        <v>445</v>
      </c>
      <c r="H16" s="14" t="s">
        <v>96</v>
      </c>
      <c r="I16" s="52" t="s">
        <v>1150</v>
      </c>
      <c r="J16" s="23">
        <v>2.82</v>
      </c>
      <c r="K16" s="14" t="s">
        <v>49</v>
      </c>
      <c r="L16" s="13">
        <v>2.86E-2</v>
      </c>
      <c r="M16" s="13">
        <v>6.6299999999999998E-2</v>
      </c>
      <c r="N16" s="23">
        <v>552630.04</v>
      </c>
      <c r="O16" s="23">
        <v>90.22</v>
      </c>
      <c r="P16" s="23">
        <v>498.58282000000003</v>
      </c>
      <c r="Q16" s="13">
        <v>4.8340620810000002E-3</v>
      </c>
      <c r="R16" s="13">
        <v>0.48143367119800001</v>
      </c>
      <c r="S16" s="60">
        <v>3.1632624919999998E-3</v>
      </c>
    </row>
    <row r="17" spans="2:19" ht="12.75" customHeight="1" x14ac:dyDescent="0.2">
      <c r="B17" s="56" t="s">
        <v>948</v>
      </c>
      <c r="C17" s="14" t="s">
        <v>949</v>
      </c>
      <c r="D17" s="14" t="s">
        <v>931</v>
      </c>
      <c r="E17" s="21">
        <v>604</v>
      </c>
      <c r="F17" s="14" t="s">
        <v>950</v>
      </c>
      <c r="G17" s="14" t="s">
        <v>487</v>
      </c>
      <c r="H17" s="14" t="s">
        <v>488</v>
      </c>
      <c r="I17" s="52" t="s">
        <v>1150</v>
      </c>
      <c r="J17" s="23">
        <v>2.73</v>
      </c>
      <c r="K17" s="14" t="s">
        <v>49</v>
      </c>
      <c r="L17" s="13">
        <v>9.35E-2</v>
      </c>
      <c r="M17" s="13">
        <v>6.13E-2</v>
      </c>
      <c r="N17" s="23">
        <v>423773.78</v>
      </c>
      <c r="O17" s="23">
        <v>100</v>
      </c>
      <c r="P17" s="23">
        <v>423.77377999999999</v>
      </c>
      <c r="Q17" s="13">
        <v>1.01E-3</v>
      </c>
      <c r="R17" s="13">
        <v>0.40919774705200002</v>
      </c>
      <c r="S17" s="60">
        <v>2.688635969E-3</v>
      </c>
    </row>
    <row r="18" spans="2:19" ht="12.75" customHeight="1" x14ac:dyDescent="0.2">
      <c r="B18" s="55" t="s">
        <v>951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52" t="s">
        <v>1150</v>
      </c>
      <c r="I18" s="52" t="s">
        <v>1150</v>
      </c>
      <c r="J18" s="52" t="s">
        <v>1150</v>
      </c>
      <c r="K18" s="52" t="s">
        <v>1150</v>
      </c>
      <c r="L18" s="52" t="s">
        <v>1150</v>
      </c>
      <c r="M18" s="52" t="s">
        <v>1150</v>
      </c>
      <c r="N18" s="52" t="s">
        <v>1150</v>
      </c>
      <c r="O18" s="52" t="s">
        <v>1150</v>
      </c>
      <c r="P18" s="52" t="s">
        <v>1150</v>
      </c>
      <c r="Q18" s="52" t="s">
        <v>1150</v>
      </c>
      <c r="R18" s="52" t="s">
        <v>1150</v>
      </c>
      <c r="S18" s="66" t="s">
        <v>1150</v>
      </c>
    </row>
    <row r="19" spans="2:19" ht="12.75" customHeight="1" x14ac:dyDescent="0.2">
      <c r="B19" s="55" t="s">
        <v>952</v>
      </c>
      <c r="C19" s="52" t="s">
        <v>1150</v>
      </c>
      <c r="D19" s="52" t="s">
        <v>1150</v>
      </c>
      <c r="E19" s="52" t="s">
        <v>1150</v>
      </c>
      <c r="F19" s="52" t="s">
        <v>1150</v>
      </c>
      <c r="G19" s="52" t="s">
        <v>1150</v>
      </c>
      <c r="H19" s="52" t="s">
        <v>1150</v>
      </c>
      <c r="I19" s="52" t="s">
        <v>1150</v>
      </c>
      <c r="J19" s="52" t="s">
        <v>1150</v>
      </c>
      <c r="K19" s="52" t="s">
        <v>1150</v>
      </c>
      <c r="L19" s="52" t="s">
        <v>1150</v>
      </c>
      <c r="M19" s="52" t="s">
        <v>1150</v>
      </c>
      <c r="N19" s="52" t="s">
        <v>1150</v>
      </c>
      <c r="O19" s="52" t="s">
        <v>1150</v>
      </c>
      <c r="P19" s="52" t="s">
        <v>1150</v>
      </c>
      <c r="Q19" s="52" t="s">
        <v>1150</v>
      </c>
      <c r="R19" s="52" t="s">
        <v>1150</v>
      </c>
      <c r="S19" s="66" t="s">
        <v>1150</v>
      </c>
    </row>
    <row r="20" spans="2:19" ht="12.75" customHeight="1" x14ac:dyDescent="0.2">
      <c r="B20" s="55" t="s">
        <v>953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52" t="s">
        <v>1150</v>
      </c>
      <c r="L20" s="52" t="s">
        <v>1150</v>
      </c>
      <c r="M20" s="52" t="s">
        <v>1150</v>
      </c>
      <c r="N20" s="52" t="s">
        <v>1150</v>
      </c>
      <c r="O20" s="52" t="s">
        <v>1150</v>
      </c>
      <c r="P20" s="52" t="s">
        <v>1150</v>
      </c>
      <c r="Q20" s="52" t="s">
        <v>1150</v>
      </c>
      <c r="R20" s="52" t="s">
        <v>1150</v>
      </c>
      <c r="S20" s="66" t="s">
        <v>1150</v>
      </c>
    </row>
    <row r="21" spans="2:19" ht="12.75" customHeight="1" thickBot="1" x14ac:dyDescent="0.25">
      <c r="B21" s="55" t="s">
        <v>954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52" t="s">
        <v>1150</v>
      </c>
      <c r="L21" s="52" t="s">
        <v>1150</v>
      </c>
      <c r="M21" s="52" t="s">
        <v>1150</v>
      </c>
      <c r="N21" s="52" t="s">
        <v>1150</v>
      </c>
      <c r="O21" s="52" t="s">
        <v>1150</v>
      </c>
      <c r="P21" s="52" t="s">
        <v>1150</v>
      </c>
      <c r="Q21" s="52" t="s">
        <v>1150</v>
      </c>
      <c r="R21" s="52" t="s">
        <v>1150</v>
      </c>
      <c r="S21" s="66" t="s">
        <v>1150</v>
      </c>
    </row>
    <row r="22" spans="2:19" ht="12.75" customHeight="1" x14ac:dyDescent="0.2">
      <c r="B22" s="62" t="s">
        <v>955</v>
      </c>
      <c r="C22" s="67" t="s">
        <v>1150</v>
      </c>
      <c r="D22" s="67" t="s">
        <v>1150</v>
      </c>
      <c r="E22" s="67" t="s">
        <v>1150</v>
      </c>
      <c r="F22" s="67" t="s">
        <v>1150</v>
      </c>
      <c r="G22" s="67" t="s">
        <v>1150</v>
      </c>
      <c r="H22" s="67" t="s">
        <v>1150</v>
      </c>
      <c r="I22" s="67" t="s">
        <v>1150</v>
      </c>
      <c r="J22" s="67" t="s">
        <v>1150</v>
      </c>
      <c r="K22" s="67" t="s">
        <v>1150</v>
      </c>
      <c r="L22" s="67" t="s">
        <v>1150</v>
      </c>
      <c r="M22" s="67" t="s">
        <v>1150</v>
      </c>
      <c r="N22" s="67" t="s">
        <v>1150</v>
      </c>
      <c r="O22" s="67" t="s">
        <v>1150</v>
      </c>
      <c r="P22" s="67" t="s">
        <v>1150</v>
      </c>
      <c r="Q22" s="67" t="s">
        <v>1150</v>
      </c>
      <c r="R22" s="67" t="s">
        <v>1150</v>
      </c>
      <c r="S22" s="68" t="s">
        <v>1150</v>
      </c>
    </row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M16"/>
  <sheetViews>
    <sheetView rightToLeft="1" workbookViewId="0"/>
  </sheetViews>
  <sheetFormatPr defaultRowHeight="12.75" customHeight="1" x14ac:dyDescent="0.2"/>
  <cols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14481</v>
      </c>
    </row>
    <row r="6" spans="2:13" ht="12.75" customHeight="1" x14ac:dyDescent="0.2">
      <c r="B6" s="42" t="s">
        <v>956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4"/>
    </row>
    <row r="7" spans="2:13" ht="12.75" customHeight="1" x14ac:dyDescent="0.2">
      <c r="B7" s="45" t="s">
        <v>957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7"/>
    </row>
    <row r="8" spans="2:13" ht="12.75" customHeight="1" x14ac:dyDescent="0.2">
      <c r="B8" s="4" t="s">
        <v>71</v>
      </c>
      <c r="C8" s="4" t="s">
        <v>72</v>
      </c>
      <c r="D8" s="4" t="s">
        <v>208</v>
      </c>
      <c r="E8" s="4" t="s">
        <v>73</v>
      </c>
      <c r="F8" s="4" t="s">
        <v>209</v>
      </c>
      <c r="G8" s="4" t="s">
        <v>76</v>
      </c>
      <c r="H8" s="4" t="s">
        <v>115</v>
      </c>
      <c r="I8" s="4" t="s">
        <v>116</v>
      </c>
      <c r="J8" s="4" t="s">
        <v>9</v>
      </c>
      <c r="K8" s="4" t="s">
        <v>118</v>
      </c>
      <c r="L8" s="4" t="s">
        <v>80</v>
      </c>
      <c r="M8" s="4" t="s">
        <v>211</v>
      </c>
    </row>
    <row r="9" spans="2:13" ht="12.75" customHeight="1" x14ac:dyDescent="0.2">
      <c r="B9" s="5"/>
      <c r="C9" s="5"/>
      <c r="D9" s="5"/>
      <c r="E9" s="5"/>
      <c r="F9" s="5"/>
      <c r="G9" s="5"/>
      <c r="H9" s="6" t="s">
        <v>122</v>
      </c>
      <c r="I9" s="6" t="s">
        <v>123</v>
      </c>
      <c r="J9" s="6" t="s">
        <v>11</v>
      </c>
      <c r="K9" s="6" t="s">
        <v>12</v>
      </c>
      <c r="L9" s="6" t="s">
        <v>12</v>
      </c>
      <c r="M9" s="6" t="s">
        <v>12</v>
      </c>
    </row>
    <row r="10" spans="2:13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</row>
    <row r="11" spans="2:13" ht="12.75" customHeight="1" x14ac:dyDescent="0.2">
      <c r="B11" s="18" t="s">
        <v>958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2:13" ht="12.75" customHeight="1" x14ac:dyDescent="0.2">
      <c r="B12" s="18" t="s">
        <v>959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2:13" ht="12.75" customHeight="1" x14ac:dyDescent="0.2">
      <c r="B13" s="18" t="s">
        <v>960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2:13" ht="12.75" customHeight="1" x14ac:dyDescent="0.2">
      <c r="B14" s="18" t="s">
        <v>961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2:13" ht="12.75" customHeight="1" x14ac:dyDescent="0.2">
      <c r="B15" s="18" t="s">
        <v>962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2:13" ht="12.75" customHeight="1" x14ac:dyDescent="0.2">
      <c r="B16" s="18" t="s">
        <v>963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</sheetData>
  <mergeCells count="2">
    <mergeCell ref="B6:M6"/>
    <mergeCell ref="B7:M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2.42578125" bestFit="1" customWidth="1"/>
    <col min="7" max="7" width="10.85546875" customWidth="1"/>
    <col min="8" max="8" width="13.710937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14481</v>
      </c>
    </row>
    <row r="5" spans="2:11" ht="12.75" customHeight="1" x14ac:dyDescent="0.2"/>
    <row r="6" spans="2:11" ht="12.75" customHeight="1" thickBot="1" x14ac:dyDescent="0.25">
      <c r="B6" s="61" t="s">
        <v>964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</row>
    <row r="7" spans="2:11" ht="12.75" customHeight="1" thickBot="1" x14ac:dyDescent="0.25">
      <c r="B7" s="69" t="s">
        <v>965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</row>
    <row r="8" spans="2:11" ht="12.75" customHeight="1" x14ac:dyDescent="0.2">
      <c r="B8" s="54" t="s">
        <v>71</v>
      </c>
      <c r="C8" s="4" t="s">
        <v>72</v>
      </c>
      <c r="D8" s="4" t="s">
        <v>76</v>
      </c>
      <c r="E8" s="4" t="s">
        <v>113</v>
      </c>
      <c r="F8" s="4" t="s">
        <v>115</v>
      </c>
      <c r="G8" s="4" t="s">
        <v>116</v>
      </c>
      <c r="H8" s="4" t="s">
        <v>9</v>
      </c>
      <c r="I8" s="4" t="s">
        <v>118</v>
      </c>
      <c r="J8" s="4" t="s">
        <v>80</v>
      </c>
      <c r="K8" s="57" t="s">
        <v>211</v>
      </c>
    </row>
    <row r="9" spans="2:11" ht="12.75" customHeight="1" x14ac:dyDescent="0.2">
      <c r="B9" s="65" t="s">
        <v>1150</v>
      </c>
      <c r="C9" s="51" t="s">
        <v>1150</v>
      </c>
      <c r="D9" s="51" t="s">
        <v>1150</v>
      </c>
      <c r="E9" s="6" t="s">
        <v>120</v>
      </c>
      <c r="F9" s="6" t="s">
        <v>122</v>
      </c>
      <c r="G9" s="6" t="s">
        <v>123</v>
      </c>
      <c r="H9" s="6" t="s">
        <v>11</v>
      </c>
      <c r="I9" s="6" t="s">
        <v>12</v>
      </c>
      <c r="J9" s="6" t="s">
        <v>12</v>
      </c>
      <c r="K9" s="58" t="s">
        <v>12</v>
      </c>
    </row>
    <row r="10" spans="2:11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8" t="s">
        <v>88</v>
      </c>
    </row>
    <row r="11" spans="2:11" ht="12.75" customHeight="1" x14ac:dyDescent="0.2">
      <c r="B11" s="55" t="s">
        <v>966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22">
        <v>2412.1579400000001</v>
      </c>
      <c r="I11" s="52" t="s">
        <v>1150</v>
      </c>
      <c r="J11" s="20">
        <v>1</v>
      </c>
      <c r="K11" s="59">
        <v>1.5303954391E-2</v>
      </c>
    </row>
    <row r="12" spans="2:11" ht="12.75" customHeight="1" x14ac:dyDescent="0.2">
      <c r="B12" s="55" t="s">
        <v>967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22">
        <v>587.03603999999996</v>
      </c>
      <c r="I12" s="52" t="s">
        <v>1150</v>
      </c>
      <c r="J12" s="20">
        <v>0.24336550698600001</v>
      </c>
      <c r="K12" s="59">
        <v>3.724454619E-3</v>
      </c>
    </row>
    <row r="13" spans="2:11" ht="12.75" customHeight="1" x14ac:dyDescent="0.2">
      <c r="B13" s="55" t="s">
        <v>968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66" t="s">
        <v>1150</v>
      </c>
    </row>
    <row r="14" spans="2:11" ht="12.75" customHeight="1" x14ac:dyDescent="0.2">
      <c r="B14" s="55" t="s">
        <v>969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52" t="s">
        <v>1150</v>
      </c>
      <c r="J14" s="52" t="s">
        <v>1150</v>
      </c>
      <c r="K14" s="66" t="s">
        <v>1150</v>
      </c>
    </row>
    <row r="15" spans="2:11" ht="12.75" customHeight="1" x14ac:dyDescent="0.2">
      <c r="B15" s="55" t="s">
        <v>970</v>
      </c>
      <c r="C15" s="52" t="s">
        <v>1150</v>
      </c>
      <c r="D15" s="52" t="s">
        <v>1150</v>
      </c>
      <c r="E15" s="52" t="s">
        <v>1150</v>
      </c>
      <c r="F15" s="52" t="s">
        <v>1150</v>
      </c>
      <c r="G15" s="52" t="s">
        <v>1150</v>
      </c>
      <c r="H15" s="52" t="s">
        <v>1150</v>
      </c>
      <c r="I15" s="52" t="s">
        <v>1150</v>
      </c>
      <c r="J15" s="52" t="s">
        <v>1150</v>
      </c>
      <c r="K15" s="66" t="s">
        <v>1150</v>
      </c>
    </row>
    <row r="16" spans="2:11" ht="12.75" customHeight="1" x14ac:dyDescent="0.2">
      <c r="B16" s="55" t="s">
        <v>971</v>
      </c>
      <c r="C16" s="52" t="s">
        <v>1150</v>
      </c>
      <c r="D16" s="52" t="s">
        <v>1150</v>
      </c>
      <c r="E16" s="52" t="s">
        <v>1150</v>
      </c>
      <c r="F16" s="52" t="s">
        <v>1150</v>
      </c>
      <c r="G16" s="52" t="s">
        <v>1150</v>
      </c>
      <c r="H16" s="22">
        <v>587.03603999999996</v>
      </c>
      <c r="I16" s="52" t="s">
        <v>1150</v>
      </c>
      <c r="J16" s="20">
        <v>0.24336550698600001</v>
      </c>
      <c r="K16" s="59">
        <v>3.724454619E-3</v>
      </c>
    </row>
    <row r="17" spans="2:11" ht="12.75" customHeight="1" x14ac:dyDescent="0.2">
      <c r="B17" s="56" t="s">
        <v>972</v>
      </c>
      <c r="C17" s="14" t="s">
        <v>973</v>
      </c>
      <c r="D17" s="14" t="s">
        <v>50</v>
      </c>
      <c r="E17" s="52" t="s">
        <v>1150</v>
      </c>
      <c r="F17" s="23">
        <v>161851.68</v>
      </c>
      <c r="G17" s="23">
        <v>100</v>
      </c>
      <c r="H17" s="23">
        <v>587.03603999999996</v>
      </c>
      <c r="I17" s="13">
        <v>1.4183050690000001E-3</v>
      </c>
      <c r="J17" s="13">
        <v>0.24336550698600001</v>
      </c>
      <c r="K17" s="60">
        <v>3.724454619E-3</v>
      </c>
    </row>
    <row r="18" spans="2:11" ht="12.75" customHeight="1" x14ac:dyDescent="0.2">
      <c r="B18" s="55" t="s">
        <v>974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22">
        <v>1825.1219000000001</v>
      </c>
      <c r="I18" s="52" t="s">
        <v>1150</v>
      </c>
      <c r="J18" s="20">
        <v>0.75663449301300001</v>
      </c>
      <c r="K18" s="59">
        <v>1.1579499772E-2</v>
      </c>
    </row>
    <row r="19" spans="2:11" ht="12.75" customHeight="1" x14ac:dyDescent="0.2">
      <c r="B19" s="55" t="s">
        <v>975</v>
      </c>
      <c r="C19" s="52" t="s">
        <v>1150</v>
      </c>
      <c r="D19" s="52" t="s">
        <v>1150</v>
      </c>
      <c r="E19" s="52" t="s">
        <v>1150</v>
      </c>
      <c r="F19" s="52" t="s">
        <v>1150</v>
      </c>
      <c r="G19" s="52" t="s">
        <v>1150</v>
      </c>
      <c r="H19" s="52" t="s">
        <v>1150</v>
      </c>
      <c r="I19" s="52" t="s">
        <v>1150</v>
      </c>
      <c r="J19" s="52" t="s">
        <v>1150</v>
      </c>
      <c r="K19" s="66" t="s">
        <v>1150</v>
      </c>
    </row>
    <row r="20" spans="2:11" ht="12.75" customHeight="1" x14ac:dyDescent="0.2">
      <c r="B20" s="55" t="s">
        <v>976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66" t="s">
        <v>1150</v>
      </c>
    </row>
    <row r="21" spans="2:11" ht="12.75" customHeight="1" x14ac:dyDescent="0.2">
      <c r="B21" s="55" t="s">
        <v>977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66" t="s">
        <v>1150</v>
      </c>
    </row>
    <row r="22" spans="2:11" ht="12.75" customHeight="1" x14ac:dyDescent="0.2">
      <c r="B22" s="55" t="s">
        <v>978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22">
        <v>1825.1219000000001</v>
      </c>
      <c r="I22" s="52" t="s">
        <v>1150</v>
      </c>
      <c r="J22" s="20">
        <v>0.75663449301300001</v>
      </c>
      <c r="K22" s="59">
        <v>1.1579499772E-2</v>
      </c>
    </row>
    <row r="23" spans="2:11" ht="12.75" customHeight="1" x14ac:dyDescent="0.2">
      <c r="B23" s="56" t="s">
        <v>979</v>
      </c>
      <c r="C23" s="14" t="s">
        <v>980</v>
      </c>
      <c r="D23" s="14" t="s">
        <v>49</v>
      </c>
      <c r="E23" s="52" t="s">
        <v>1150</v>
      </c>
      <c r="F23" s="23">
        <v>516000</v>
      </c>
      <c r="G23" s="23">
        <v>102.9218</v>
      </c>
      <c r="H23" s="23">
        <v>531.07649000000004</v>
      </c>
      <c r="I23" s="13">
        <v>3.6805784850000001E-3</v>
      </c>
      <c r="J23" s="13">
        <v>0.220166549293</v>
      </c>
      <c r="K23" s="60">
        <v>3.3694188280000001E-3</v>
      </c>
    </row>
    <row r="24" spans="2:11" ht="12.75" customHeight="1" thickBot="1" x14ac:dyDescent="0.25">
      <c r="B24" s="56" t="s">
        <v>981</v>
      </c>
      <c r="C24" s="14" t="s">
        <v>982</v>
      </c>
      <c r="D24" s="14" t="s">
        <v>50</v>
      </c>
      <c r="E24" s="52" t="s">
        <v>1150</v>
      </c>
      <c r="F24" s="23">
        <v>330000</v>
      </c>
      <c r="G24" s="23">
        <v>102.964</v>
      </c>
      <c r="H24" s="23">
        <v>1232.3864100000001</v>
      </c>
      <c r="I24" s="13">
        <v>2.3538583329999999E-3</v>
      </c>
      <c r="J24" s="13">
        <v>0.510906184692</v>
      </c>
      <c r="K24" s="60">
        <v>7.8188849479999996E-3</v>
      </c>
    </row>
    <row r="25" spans="2:11" ht="12.75" customHeight="1" x14ac:dyDescent="0.2">
      <c r="B25" s="70" t="s">
        <v>983</v>
      </c>
      <c r="C25" s="71" t="s">
        <v>984</v>
      </c>
      <c r="D25" s="71" t="s">
        <v>50</v>
      </c>
      <c r="E25" s="67" t="s">
        <v>1150</v>
      </c>
      <c r="F25" s="72">
        <v>17000</v>
      </c>
      <c r="G25" s="72">
        <v>100</v>
      </c>
      <c r="H25" s="72">
        <v>61.658999999999999</v>
      </c>
      <c r="I25" s="73">
        <v>1.74775429E-4</v>
      </c>
      <c r="J25" s="73">
        <v>2.5561759028000001E-2</v>
      </c>
      <c r="K25" s="74">
        <v>3.9119599399999998E-4</v>
      </c>
    </row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985</v>
      </c>
      <c r="C3" s="1" t="s">
        <v>5</v>
      </c>
    </row>
    <row r="4" spans="2:12" ht="12.75" customHeight="1" x14ac:dyDescent="0.2">
      <c r="B4" s="1" t="s">
        <v>6</v>
      </c>
      <c r="C4" s="2">
        <v>14481</v>
      </c>
    </row>
    <row r="5" spans="2:12" ht="12.75" customHeight="1" x14ac:dyDescent="0.2"/>
    <row r="6" spans="2:12" ht="12.75" customHeight="1" thickBot="1" x14ac:dyDescent="0.25">
      <c r="B6" s="61" t="s">
        <v>986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</row>
    <row r="7" spans="2:12" ht="12.75" customHeight="1" thickBot="1" x14ac:dyDescent="0.25">
      <c r="B7" s="69" t="s">
        <v>987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</row>
    <row r="8" spans="2:12" ht="12.75" customHeight="1" x14ac:dyDescent="0.2">
      <c r="B8" s="54" t="s">
        <v>71</v>
      </c>
      <c r="C8" s="4" t="s">
        <v>72</v>
      </c>
      <c r="D8" s="4" t="s">
        <v>209</v>
      </c>
      <c r="E8" s="4" t="s">
        <v>76</v>
      </c>
      <c r="F8" s="4" t="s">
        <v>113</v>
      </c>
      <c r="G8" s="4" t="s">
        <v>115</v>
      </c>
      <c r="H8" s="4" t="s">
        <v>116</v>
      </c>
      <c r="I8" s="4" t="s">
        <v>9</v>
      </c>
      <c r="J8" s="4" t="s">
        <v>118</v>
      </c>
      <c r="K8" s="4" t="s">
        <v>80</v>
      </c>
      <c r="L8" s="57" t="s">
        <v>211</v>
      </c>
    </row>
    <row r="9" spans="2:12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6" t="s">
        <v>122</v>
      </c>
      <c r="H9" s="6" t="s">
        <v>123</v>
      </c>
      <c r="I9" s="6" t="s">
        <v>11</v>
      </c>
      <c r="J9" s="6" t="s">
        <v>12</v>
      </c>
      <c r="K9" s="6" t="s">
        <v>12</v>
      </c>
      <c r="L9" s="58" t="s">
        <v>12</v>
      </c>
    </row>
    <row r="10" spans="2:12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58" t="s">
        <v>89</v>
      </c>
    </row>
    <row r="11" spans="2:12" ht="12.75" customHeight="1" x14ac:dyDescent="0.2">
      <c r="B11" s="55" t="s">
        <v>988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22">
        <v>375.89210000000003</v>
      </c>
      <c r="J11" s="52" t="s">
        <v>1150</v>
      </c>
      <c r="K11" s="20">
        <v>1</v>
      </c>
      <c r="L11" s="59">
        <v>2.3848502860000001E-3</v>
      </c>
    </row>
    <row r="12" spans="2:12" ht="12.75" customHeight="1" x14ac:dyDescent="0.2">
      <c r="B12" s="55" t="s">
        <v>989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22">
        <v>375.89210000000003</v>
      </c>
      <c r="J12" s="52" t="s">
        <v>1150</v>
      </c>
      <c r="K12" s="20">
        <v>1</v>
      </c>
      <c r="L12" s="59">
        <v>2.3848502860000001E-3</v>
      </c>
    </row>
    <row r="13" spans="2:12" ht="12.75" customHeight="1" x14ac:dyDescent="0.2">
      <c r="B13" s="56" t="s">
        <v>990</v>
      </c>
      <c r="C13" s="14" t="s">
        <v>991</v>
      </c>
      <c r="D13" s="14" t="s">
        <v>269</v>
      </c>
      <c r="E13" s="14" t="s">
        <v>49</v>
      </c>
      <c r="F13" s="52" t="s">
        <v>1150</v>
      </c>
      <c r="G13" s="23">
        <v>365000</v>
      </c>
      <c r="H13" s="23">
        <v>37.068399999999997</v>
      </c>
      <c r="I13" s="23">
        <v>135.29965999999999</v>
      </c>
      <c r="J13" s="13">
        <v>3.9813414E-4</v>
      </c>
      <c r="K13" s="13">
        <v>0.35994281337599998</v>
      </c>
      <c r="L13" s="60">
        <v>8.5840972100000002E-4</v>
      </c>
    </row>
    <row r="14" spans="2:12" ht="12.75" customHeight="1" x14ac:dyDescent="0.2">
      <c r="B14" s="56" t="s">
        <v>992</v>
      </c>
      <c r="C14" s="14" t="s">
        <v>993</v>
      </c>
      <c r="D14" s="14" t="s">
        <v>444</v>
      </c>
      <c r="E14" s="14" t="s">
        <v>49</v>
      </c>
      <c r="F14" s="52" t="s">
        <v>1150</v>
      </c>
      <c r="G14" s="23">
        <v>4200</v>
      </c>
      <c r="H14" s="23">
        <v>508.82040000000001</v>
      </c>
      <c r="I14" s="23">
        <v>21.370460000000001</v>
      </c>
      <c r="J14" s="13">
        <v>2.55908719E-4</v>
      </c>
      <c r="K14" s="13">
        <v>5.6852644681E-2</v>
      </c>
      <c r="L14" s="60">
        <v>1.3558504500000001E-4</v>
      </c>
    </row>
    <row r="15" spans="2:12" ht="12.75" customHeight="1" x14ac:dyDescent="0.2">
      <c r="B15" s="56" t="s">
        <v>994</v>
      </c>
      <c r="C15" s="14" t="s">
        <v>995</v>
      </c>
      <c r="D15" s="14" t="s">
        <v>444</v>
      </c>
      <c r="E15" s="14" t="s">
        <v>49</v>
      </c>
      <c r="F15" s="52" t="s">
        <v>1150</v>
      </c>
      <c r="G15" s="23">
        <v>875000</v>
      </c>
      <c r="H15" s="23">
        <v>23.1965</v>
      </c>
      <c r="I15" s="23">
        <v>202.96937</v>
      </c>
      <c r="J15" s="52" t="s">
        <v>1150</v>
      </c>
      <c r="K15" s="13">
        <v>0.53996710758199995</v>
      </c>
      <c r="L15" s="60">
        <v>1.2877407110000001E-3</v>
      </c>
    </row>
    <row r="16" spans="2:12" ht="12.75" customHeight="1" thickBot="1" x14ac:dyDescent="0.25">
      <c r="B16" s="56" t="s">
        <v>996</v>
      </c>
      <c r="C16" s="14" t="s">
        <v>997</v>
      </c>
      <c r="D16" s="14" t="s">
        <v>444</v>
      </c>
      <c r="E16" s="14" t="s">
        <v>49</v>
      </c>
      <c r="F16" s="52" t="s">
        <v>1150</v>
      </c>
      <c r="G16" s="23">
        <v>4200</v>
      </c>
      <c r="H16" s="23">
        <v>386.96699999999998</v>
      </c>
      <c r="I16" s="23">
        <v>16.252610000000001</v>
      </c>
      <c r="J16" s="13">
        <v>2.55908719E-4</v>
      </c>
      <c r="K16" s="13">
        <v>4.3237434359000002E-2</v>
      </c>
      <c r="L16" s="60">
        <v>1.03114807E-4</v>
      </c>
    </row>
    <row r="17" spans="2:12" ht="12.75" customHeight="1" x14ac:dyDescent="0.2">
      <c r="B17" s="62" t="s">
        <v>998</v>
      </c>
      <c r="C17" s="67" t="s">
        <v>1150</v>
      </c>
      <c r="D17" s="67" t="s">
        <v>1150</v>
      </c>
      <c r="E17" s="67" t="s">
        <v>1150</v>
      </c>
      <c r="F17" s="67" t="s">
        <v>1150</v>
      </c>
      <c r="G17" s="67" t="s">
        <v>1150</v>
      </c>
      <c r="H17" s="67" t="s">
        <v>1150</v>
      </c>
      <c r="I17" s="67" t="s">
        <v>1150</v>
      </c>
      <c r="J17" s="67" t="s">
        <v>1150</v>
      </c>
      <c r="K17" s="67" t="s">
        <v>1150</v>
      </c>
      <c r="L17" s="68" t="s">
        <v>1150</v>
      </c>
    </row>
    <row r="18" spans="2:12" ht="12.75" hidden="1" customHeight="1" x14ac:dyDescent="0.2"/>
    <row r="19" spans="2:12" ht="12.75" hidden="1" customHeight="1" x14ac:dyDescent="0.2"/>
    <row r="20" spans="2:12" ht="12.75" hidden="1" customHeight="1" x14ac:dyDescent="0.2"/>
    <row r="21" spans="2:12" ht="12.75" hidden="1" customHeight="1" x14ac:dyDescent="0.2"/>
    <row r="22" spans="2:12" ht="12.75" hidden="1" customHeight="1" x14ac:dyDescent="0.2"/>
    <row r="23" spans="2:12" ht="12.75" hidden="1" customHeight="1" x14ac:dyDescent="0.2"/>
    <row r="24" spans="2:12" ht="12.75" hidden="1" customHeight="1" x14ac:dyDescent="0.2"/>
    <row r="25" spans="2:12" ht="12.75" hidden="1" customHeight="1" x14ac:dyDescent="0.2"/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14481</v>
      </c>
    </row>
    <row r="6" spans="2:12" ht="12.75" customHeight="1" x14ac:dyDescent="0.2">
      <c r="B6" s="42" t="s">
        <v>999</v>
      </c>
      <c r="C6" s="43"/>
      <c r="D6" s="43"/>
      <c r="E6" s="43"/>
      <c r="F6" s="43"/>
      <c r="G6" s="43"/>
      <c r="H6" s="43"/>
      <c r="I6" s="43"/>
      <c r="J6" s="43"/>
      <c r="K6" s="43"/>
      <c r="L6" s="44"/>
    </row>
    <row r="7" spans="2:12" ht="12.75" customHeight="1" x14ac:dyDescent="0.2">
      <c r="B7" s="45" t="s">
        <v>1000</v>
      </c>
      <c r="C7" s="46"/>
      <c r="D7" s="46"/>
      <c r="E7" s="46"/>
      <c r="F7" s="46"/>
      <c r="G7" s="46"/>
      <c r="H7" s="46"/>
      <c r="I7" s="46"/>
      <c r="J7" s="46"/>
      <c r="K7" s="46"/>
      <c r="L7" s="47"/>
    </row>
    <row r="8" spans="2:12" ht="12.75" customHeight="1" x14ac:dyDescent="0.2">
      <c r="B8" s="4" t="s">
        <v>71</v>
      </c>
      <c r="C8" s="4" t="s">
        <v>72</v>
      </c>
      <c r="D8" s="4" t="s">
        <v>209</v>
      </c>
      <c r="E8" s="4" t="s">
        <v>76</v>
      </c>
      <c r="F8" s="4" t="s">
        <v>113</v>
      </c>
      <c r="G8" s="4" t="s">
        <v>115</v>
      </c>
      <c r="H8" s="4" t="s">
        <v>116</v>
      </c>
      <c r="I8" s="4" t="s">
        <v>9</v>
      </c>
      <c r="J8" s="4" t="s">
        <v>118</v>
      </c>
      <c r="K8" s="4" t="s">
        <v>80</v>
      </c>
      <c r="L8" s="4" t="s">
        <v>211</v>
      </c>
    </row>
    <row r="9" spans="2:12" ht="12.75" customHeight="1" x14ac:dyDescent="0.2">
      <c r="B9" s="5"/>
      <c r="C9" s="5"/>
      <c r="D9" s="5"/>
      <c r="E9" s="5"/>
      <c r="F9" s="6" t="s">
        <v>120</v>
      </c>
      <c r="G9" s="6" t="s">
        <v>122</v>
      </c>
      <c r="H9" s="6" t="s">
        <v>123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1001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1002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1003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1004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1005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1006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1007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1008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1009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1010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1011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1012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1013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3.710937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14481</v>
      </c>
    </row>
    <row r="5" spans="2:12" ht="12.75" customHeight="1" x14ac:dyDescent="0.2"/>
    <row r="6" spans="2:12" ht="12.75" customHeight="1" thickBot="1" x14ac:dyDescent="0.25">
      <c r="B6" s="61" t="s">
        <v>70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</row>
    <row r="7" spans="2:12" ht="12.75" customHeight="1" thickBot="1" x14ac:dyDescent="0.25">
      <c r="B7" s="54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57" t="s">
        <v>81</v>
      </c>
    </row>
    <row r="8" spans="2:12" ht="12.75" customHeight="1" x14ac:dyDescent="0.2">
      <c r="B8" s="64" t="s">
        <v>1150</v>
      </c>
      <c r="C8" s="50" t="s">
        <v>1150</v>
      </c>
      <c r="D8" s="50" t="s">
        <v>1150</v>
      </c>
      <c r="E8" s="50" t="s">
        <v>1150</v>
      </c>
      <c r="F8" s="50" t="s">
        <v>1150</v>
      </c>
      <c r="G8" s="50" t="s">
        <v>1150</v>
      </c>
      <c r="H8" s="4" t="s">
        <v>12</v>
      </c>
      <c r="I8" s="4" t="s">
        <v>12</v>
      </c>
      <c r="J8" s="4" t="s">
        <v>11</v>
      </c>
      <c r="K8" s="4" t="s">
        <v>12</v>
      </c>
      <c r="L8" s="57" t="s">
        <v>12</v>
      </c>
    </row>
    <row r="9" spans="2:12" ht="12.75" customHeight="1" x14ac:dyDescent="0.2">
      <c r="B9" s="65" t="s">
        <v>1150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58" t="s">
        <v>89</v>
      </c>
    </row>
    <row r="10" spans="2:12" ht="12.75" customHeight="1" x14ac:dyDescent="0.2">
      <c r="B10" s="55" t="s">
        <v>90</v>
      </c>
      <c r="C10" s="52" t="s">
        <v>1150</v>
      </c>
      <c r="D10" s="52" t="s">
        <v>1150</v>
      </c>
      <c r="E10" s="52" t="s">
        <v>1150</v>
      </c>
      <c r="F10" s="52" t="s">
        <v>1150</v>
      </c>
      <c r="G10" s="52" t="s">
        <v>1150</v>
      </c>
      <c r="H10" s="52" t="s">
        <v>1150</v>
      </c>
      <c r="I10" s="52" t="s">
        <v>1150</v>
      </c>
      <c r="J10" s="19">
        <v>13000.30999</v>
      </c>
      <c r="K10" s="20">
        <v>1</v>
      </c>
      <c r="L10" s="59">
        <v>8.2480565581000004E-2</v>
      </c>
    </row>
    <row r="11" spans="2:12" ht="12.75" customHeight="1" x14ac:dyDescent="0.2">
      <c r="B11" s="55" t="s">
        <v>91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19">
        <v>13000.30999</v>
      </c>
      <c r="K11" s="20">
        <v>1</v>
      </c>
      <c r="L11" s="59">
        <v>8.2480565581000004E-2</v>
      </c>
    </row>
    <row r="12" spans="2:12" ht="12.75" customHeight="1" x14ac:dyDescent="0.2">
      <c r="B12" s="55" t="s">
        <v>92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19">
        <v>12334.969450000001</v>
      </c>
      <c r="K12" s="20">
        <v>0.94882117883999995</v>
      </c>
      <c r="L12" s="59">
        <v>7.8259307466000003E-2</v>
      </c>
    </row>
    <row r="13" spans="2:12" ht="12.75" customHeight="1" x14ac:dyDescent="0.2">
      <c r="B13" s="56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2" t="s">
        <v>1150</v>
      </c>
      <c r="I13" s="52" t="s">
        <v>1150</v>
      </c>
      <c r="J13" s="12">
        <v>12334.969450000001</v>
      </c>
      <c r="K13" s="13">
        <v>0.94882117883999995</v>
      </c>
      <c r="L13" s="60">
        <v>7.8259307466000003E-2</v>
      </c>
    </row>
    <row r="14" spans="2:12" ht="12.75" customHeight="1" x14ac:dyDescent="0.2">
      <c r="B14" s="55" t="s">
        <v>97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52" t="s">
        <v>1150</v>
      </c>
      <c r="J14" s="19">
        <v>665.34054000000003</v>
      </c>
      <c r="K14" s="20">
        <v>5.1178821159E-2</v>
      </c>
      <c r="L14" s="59">
        <v>4.2212581150000003E-3</v>
      </c>
    </row>
    <row r="15" spans="2:12" ht="12.75" customHeight="1" x14ac:dyDescent="0.2">
      <c r="B15" s="56" t="s">
        <v>98</v>
      </c>
      <c r="C15" s="14" t="s">
        <v>99</v>
      </c>
      <c r="D15" s="21">
        <v>12</v>
      </c>
      <c r="E15" s="14" t="s">
        <v>95</v>
      </c>
      <c r="F15" s="14" t="s">
        <v>96</v>
      </c>
      <c r="G15" s="14" t="s">
        <v>50</v>
      </c>
      <c r="H15" s="52" t="s">
        <v>1150</v>
      </c>
      <c r="I15" s="52" t="s">
        <v>1150</v>
      </c>
      <c r="J15" s="12">
        <v>665.77693999999997</v>
      </c>
      <c r="K15" s="13">
        <v>5.1212389589999997E-2</v>
      </c>
      <c r="L15" s="60">
        <v>4.2240268579999997E-3</v>
      </c>
    </row>
    <row r="16" spans="2:12" ht="12.75" customHeight="1" x14ac:dyDescent="0.2">
      <c r="B16" s="56" t="s">
        <v>100</v>
      </c>
      <c r="C16" s="14" t="s">
        <v>101</v>
      </c>
      <c r="D16" s="21">
        <v>12</v>
      </c>
      <c r="E16" s="14" t="s">
        <v>95</v>
      </c>
      <c r="F16" s="14" t="s">
        <v>96</v>
      </c>
      <c r="G16" s="14" t="s">
        <v>52</v>
      </c>
      <c r="H16" s="52" t="s">
        <v>1150</v>
      </c>
      <c r="I16" s="52" t="s">
        <v>1150</v>
      </c>
      <c r="J16" s="12">
        <v>4.5300000000000002E-3</v>
      </c>
      <c r="K16" s="13">
        <v>3.4845322946026101E-7</v>
      </c>
      <c r="L16" s="60">
        <v>2.8740619444545701E-8</v>
      </c>
    </row>
    <row r="17" spans="2:12" ht="12.75" customHeight="1" x14ac:dyDescent="0.2">
      <c r="B17" s="56" t="s">
        <v>102</v>
      </c>
      <c r="C17" s="14" t="s">
        <v>103</v>
      </c>
      <c r="D17" s="21">
        <v>12</v>
      </c>
      <c r="E17" s="14" t="s">
        <v>95</v>
      </c>
      <c r="F17" s="14" t="s">
        <v>96</v>
      </c>
      <c r="G17" s="14" t="s">
        <v>50</v>
      </c>
      <c r="H17" s="52" t="s">
        <v>1150</v>
      </c>
      <c r="I17" s="52" t="s">
        <v>1150</v>
      </c>
      <c r="J17" s="12">
        <v>-0.44092999999999999</v>
      </c>
      <c r="K17" s="13">
        <v>-3.3916883546559197E-5</v>
      </c>
      <c r="L17" s="60">
        <v>-2.79748373767849E-6</v>
      </c>
    </row>
    <row r="18" spans="2:12" ht="12.75" customHeight="1" x14ac:dyDescent="0.2">
      <c r="B18" s="55" t="s">
        <v>104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52" t="s">
        <v>1150</v>
      </c>
      <c r="I18" s="52" t="s">
        <v>1150</v>
      </c>
      <c r="J18" s="52" t="s">
        <v>1150</v>
      </c>
      <c r="K18" s="52" t="s">
        <v>1150</v>
      </c>
      <c r="L18" s="66" t="s">
        <v>1150</v>
      </c>
    </row>
    <row r="19" spans="2:12" ht="12.75" customHeight="1" x14ac:dyDescent="0.2">
      <c r="B19" s="55" t="s">
        <v>105</v>
      </c>
      <c r="C19" s="52" t="s">
        <v>1150</v>
      </c>
      <c r="D19" s="52" t="s">
        <v>1150</v>
      </c>
      <c r="E19" s="52" t="s">
        <v>1150</v>
      </c>
      <c r="F19" s="52" t="s">
        <v>1150</v>
      </c>
      <c r="G19" s="52" t="s">
        <v>1150</v>
      </c>
      <c r="H19" s="52" t="s">
        <v>1150</v>
      </c>
      <c r="I19" s="52" t="s">
        <v>1150</v>
      </c>
      <c r="J19" s="52" t="s">
        <v>1150</v>
      </c>
      <c r="K19" s="52" t="s">
        <v>1150</v>
      </c>
      <c r="L19" s="66" t="s">
        <v>1150</v>
      </c>
    </row>
    <row r="20" spans="2:12" ht="12.75" customHeight="1" x14ac:dyDescent="0.2">
      <c r="B20" s="55" t="s">
        <v>106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52" t="s">
        <v>1150</v>
      </c>
      <c r="L20" s="66" t="s">
        <v>1150</v>
      </c>
    </row>
    <row r="21" spans="2:12" ht="12.75" customHeight="1" x14ac:dyDescent="0.2">
      <c r="B21" s="55" t="s">
        <v>107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52" t="s">
        <v>1150</v>
      </c>
      <c r="L21" s="66" t="s">
        <v>1150</v>
      </c>
    </row>
    <row r="22" spans="2:12" ht="12.75" customHeight="1" x14ac:dyDescent="0.2">
      <c r="B22" s="55" t="s">
        <v>108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52" t="s">
        <v>1150</v>
      </c>
      <c r="I22" s="52" t="s">
        <v>1150</v>
      </c>
      <c r="J22" s="52" t="s">
        <v>1150</v>
      </c>
      <c r="K22" s="52" t="s">
        <v>1150</v>
      </c>
      <c r="L22" s="66" t="s">
        <v>1150</v>
      </c>
    </row>
    <row r="23" spans="2:12" ht="12.75" customHeight="1" x14ac:dyDescent="0.2">
      <c r="B23" s="55" t="s">
        <v>109</v>
      </c>
      <c r="C23" s="52" t="s">
        <v>1150</v>
      </c>
      <c r="D23" s="52" t="s">
        <v>1150</v>
      </c>
      <c r="E23" s="52" t="s">
        <v>1150</v>
      </c>
      <c r="F23" s="52" t="s">
        <v>1150</v>
      </c>
      <c r="G23" s="52" t="s">
        <v>1150</v>
      </c>
      <c r="H23" s="52" t="s">
        <v>1150</v>
      </c>
      <c r="I23" s="52" t="s">
        <v>1150</v>
      </c>
      <c r="J23" s="52" t="s">
        <v>1150</v>
      </c>
      <c r="K23" s="52" t="s">
        <v>1150</v>
      </c>
      <c r="L23" s="66" t="s">
        <v>1150</v>
      </c>
    </row>
    <row r="24" spans="2:12" ht="12.75" customHeight="1" thickBot="1" x14ac:dyDescent="0.25">
      <c r="B24" s="55" t="s">
        <v>97</v>
      </c>
      <c r="C24" s="52" t="s">
        <v>1150</v>
      </c>
      <c r="D24" s="52" t="s">
        <v>1150</v>
      </c>
      <c r="E24" s="52" t="s">
        <v>1150</v>
      </c>
      <c r="F24" s="52" t="s">
        <v>1150</v>
      </c>
      <c r="G24" s="52" t="s">
        <v>1150</v>
      </c>
      <c r="H24" s="52" t="s">
        <v>1150</v>
      </c>
      <c r="I24" s="52" t="s">
        <v>1150</v>
      </c>
      <c r="J24" s="52" t="s">
        <v>1150</v>
      </c>
      <c r="K24" s="52" t="s">
        <v>1150</v>
      </c>
      <c r="L24" s="66" t="s">
        <v>1150</v>
      </c>
    </row>
    <row r="25" spans="2:12" ht="12.75" customHeight="1" x14ac:dyDescent="0.2">
      <c r="B25" s="62" t="s">
        <v>108</v>
      </c>
      <c r="C25" s="67" t="s">
        <v>1150</v>
      </c>
      <c r="D25" s="67" t="s">
        <v>1150</v>
      </c>
      <c r="E25" s="67" t="s">
        <v>1150</v>
      </c>
      <c r="F25" s="67" t="s">
        <v>1150</v>
      </c>
      <c r="G25" s="67" t="s">
        <v>1150</v>
      </c>
      <c r="H25" s="67" t="s">
        <v>1150</v>
      </c>
      <c r="I25" s="67" t="s">
        <v>1150</v>
      </c>
      <c r="J25" s="67" t="s">
        <v>1150</v>
      </c>
      <c r="K25" s="67" t="s">
        <v>1150</v>
      </c>
      <c r="L25" s="68" t="s">
        <v>1150</v>
      </c>
    </row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14481</v>
      </c>
    </row>
    <row r="5" spans="2:11" ht="12.75" customHeight="1" x14ac:dyDescent="0.2"/>
    <row r="6" spans="2:11" ht="12.75" customHeight="1" thickBot="1" x14ac:dyDescent="0.25">
      <c r="B6" s="61" t="s">
        <v>1014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</row>
    <row r="7" spans="2:11" ht="12.75" customHeight="1" thickBot="1" x14ac:dyDescent="0.25">
      <c r="B7" s="69" t="s">
        <v>1015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</row>
    <row r="8" spans="2:11" ht="12.75" customHeight="1" x14ac:dyDescent="0.2">
      <c r="B8" s="54" t="s">
        <v>71</v>
      </c>
      <c r="C8" s="4" t="s">
        <v>72</v>
      </c>
      <c r="D8" s="4" t="s">
        <v>209</v>
      </c>
      <c r="E8" s="4" t="s">
        <v>76</v>
      </c>
      <c r="F8" s="4" t="s">
        <v>113</v>
      </c>
      <c r="G8" s="4" t="s">
        <v>115</v>
      </c>
      <c r="H8" s="4" t="s">
        <v>116</v>
      </c>
      <c r="I8" s="4" t="s">
        <v>9</v>
      </c>
      <c r="J8" s="4" t="s">
        <v>80</v>
      </c>
      <c r="K8" s="57" t="s">
        <v>211</v>
      </c>
    </row>
    <row r="9" spans="2:11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6" t="s">
        <v>120</v>
      </c>
      <c r="G9" s="6" t="s">
        <v>122</v>
      </c>
      <c r="H9" s="6" t="s">
        <v>123</v>
      </c>
      <c r="I9" s="6" t="s">
        <v>11</v>
      </c>
      <c r="J9" s="6" t="s">
        <v>12</v>
      </c>
      <c r="K9" s="58" t="s">
        <v>12</v>
      </c>
    </row>
    <row r="10" spans="2:11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8" t="s">
        <v>88</v>
      </c>
    </row>
    <row r="11" spans="2:11" ht="12.75" customHeight="1" x14ac:dyDescent="0.2">
      <c r="B11" s="55" t="s">
        <v>1016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22">
        <v>174.64854</v>
      </c>
      <c r="J11" s="20">
        <v>1</v>
      </c>
      <c r="K11" s="59">
        <v>1.108058989E-3</v>
      </c>
    </row>
    <row r="12" spans="2:11" ht="12.75" customHeight="1" x14ac:dyDescent="0.2">
      <c r="B12" s="55" t="s">
        <v>1017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22">
        <v>174.64854</v>
      </c>
      <c r="J12" s="20">
        <v>1</v>
      </c>
      <c r="K12" s="59">
        <v>1.108058989E-3</v>
      </c>
    </row>
    <row r="13" spans="2:11" ht="12.75" customHeight="1" x14ac:dyDescent="0.2">
      <c r="B13" s="55" t="s">
        <v>1018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66" t="s">
        <v>1150</v>
      </c>
    </row>
    <row r="14" spans="2:11" ht="12.75" customHeight="1" x14ac:dyDescent="0.2">
      <c r="B14" s="55" t="s">
        <v>1019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22">
        <v>174.64854</v>
      </c>
      <c r="J14" s="20">
        <v>1</v>
      </c>
      <c r="K14" s="59">
        <v>1.108058989E-3</v>
      </c>
    </row>
    <row r="15" spans="2:11" ht="12.75" customHeight="1" x14ac:dyDescent="0.2">
      <c r="B15" s="56" t="s">
        <v>1020</v>
      </c>
      <c r="C15" s="14" t="s">
        <v>1021</v>
      </c>
      <c r="D15" s="14" t="s">
        <v>1022</v>
      </c>
      <c r="E15" s="14" t="s">
        <v>49</v>
      </c>
      <c r="F15" s="52" t="s">
        <v>1150</v>
      </c>
      <c r="G15" s="23">
        <v>-492000</v>
      </c>
      <c r="H15" s="23">
        <v>-2746.3209000000002</v>
      </c>
      <c r="I15" s="23">
        <v>135.11899</v>
      </c>
      <c r="J15" s="13">
        <v>0.77366229342600001</v>
      </c>
      <c r="K15" s="60">
        <v>8.5726345900000004E-4</v>
      </c>
    </row>
    <row r="16" spans="2:11" ht="12.75" customHeight="1" x14ac:dyDescent="0.2">
      <c r="B16" s="56" t="s">
        <v>1023</v>
      </c>
      <c r="C16" s="14" t="s">
        <v>1024</v>
      </c>
      <c r="D16" s="14" t="s">
        <v>1022</v>
      </c>
      <c r="E16" s="14" t="s">
        <v>49</v>
      </c>
      <c r="F16" s="52" t="s">
        <v>1150</v>
      </c>
      <c r="G16" s="23">
        <v>-72600</v>
      </c>
      <c r="H16" s="23">
        <v>-3036.7548000000002</v>
      </c>
      <c r="I16" s="23">
        <v>22.04684</v>
      </c>
      <c r="J16" s="13">
        <v>0.12623546695499999</v>
      </c>
      <c r="K16" s="60">
        <v>1.3987634399999999E-4</v>
      </c>
    </row>
    <row r="17" spans="2:11" ht="12.75" customHeight="1" x14ac:dyDescent="0.2">
      <c r="B17" s="56" t="s">
        <v>1025</v>
      </c>
      <c r="C17" s="14" t="s">
        <v>1026</v>
      </c>
      <c r="D17" s="14" t="s">
        <v>1022</v>
      </c>
      <c r="E17" s="14" t="s">
        <v>49</v>
      </c>
      <c r="F17" s="52" t="s">
        <v>1150</v>
      </c>
      <c r="G17" s="23">
        <v>-251000</v>
      </c>
      <c r="H17" s="23">
        <v>-696.52229999999997</v>
      </c>
      <c r="I17" s="23">
        <v>17.482710000000001</v>
      </c>
      <c r="J17" s="13">
        <v>0.100102239617</v>
      </c>
      <c r="K17" s="60">
        <v>1.10919186E-4</v>
      </c>
    </row>
    <row r="18" spans="2:11" ht="12.75" customHeight="1" x14ac:dyDescent="0.2">
      <c r="B18" s="55" t="s">
        <v>1027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52" t="s">
        <v>1150</v>
      </c>
      <c r="I18" s="52" t="s">
        <v>1150</v>
      </c>
      <c r="J18" s="52" t="s">
        <v>1150</v>
      </c>
      <c r="K18" s="66" t="s">
        <v>1150</v>
      </c>
    </row>
    <row r="19" spans="2:11" ht="12.75" customHeight="1" x14ac:dyDescent="0.2">
      <c r="B19" s="55" t="s">
        <v>1028</v>
      </c>
      <c r="C19" s="52" t="s">
        <v>1150</v>
      </c>
      <c r="D19" s="52" t="s">
        <v>1150</v>
      </c>
      <c r="E19" s="52" t="s">
        <v>1150</v>
      </c>
      <c r="F19" s="52" t="s">
        <v>1150</v>
      </c>
      <c r="G19" s="52" t="s">
        <v>1150</v>
      </c>
      <c r="H19" s="52" t="s">
        <v>1150</v>
      </c>
      <c r="I19" s="52" t="s">
        <v>1150</v>
      </c>
      <c r="J19" s="52" t="s">
        <v>1150</v>
      </c>
      <c r="K19" s="66" t="s">
        <v>1150</v>
      </c>
    </row>
    <row r="20" spans="2:11" ht="12.75" customHeight="1" x14ac:dyDescent="0.2">
      <c r="B20" s="55" t="s">
        <v>1029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66" t="s">
        <v>1150</v>
      </c>
    </row>
    <row r="21" spans="2:11" ht="12.75" customHeight="1" x14ac:dyDescent="0.2">
      <c r="B21" s="55" t="s">
        <v>1030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66" t="s">
        <v>1150</v>
      </c>
    </row>
    <row r="22" spans="2:11" ht="12.75" customHeight="1" x14ac:dyDescent="0.2">
      <c r="B22" s="55" t="s">
        <v>1031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52" t="s">
        <v>1150</v>
      </c>
      <c r="I22" s="52" t="s">
        <v>1150</v>
      </c>
      <c r="J22" s="52" t="s">
        <v>1150</v>
      </c>
      <c r="K22" s="66" t="s">
        <v>1150</v>
      </c>
    </row>
    <row r="23" spans="2:11" ht="12.75" customHeight="1" x14ac:dyDescent="0.2">
      <c r="B23" s="55" t="s">
        <v>1032</v>
      </c>
      <c r="C23" s="52" t="s">
        <v>1150</v>
      </c>
      <c r="D23" s="52" t="s">
        <v>1150</v>
      </c>
      <c r="E23" s="52" t="s">
        <v>1150</v>
      </c>
      <c r="F23" s="52" t="s">
        <v>1150</v>
      </c>
      <c r="G23" s="52" t="s">
        <v>1150</v>
      </c>
      <c r="H23" s="52" t="s">
        <v>1150</v>
      </c>
      <c r="I23" s="52" t="s">
        <v>1150</v>
      </c>
      <c r="J23" s="52" t="s">
        <v>1150</v>
      </c>
      <c r="K23" s="66" t="s">
        <v>1150</v>
      </c>
    </row>
    <row r="24" spans="2:11" ht="12.75" customHeight="1" thickBot="1" x14ac:dyDescent="0.25">
      <c r="B24" s="55" t="s">
        <v>1033</v>
      </c>
      <c r="C24" s="52" t="s">
        <v>1150</v>
      </c>
      <c r="D24" s="52" t="s">
        <v>1150</v>
      </c>
      <c r="E24" s="52" t="s">
        <v>1150</v>
      </c>
      <c r="F24" s="52" t="s">
        <v>1150</v>
      </c>
      <c r="G24" s="52" t="s">
        <v>1150</v>
      </c>
      <c r="H24" s="52" t="s">
        <v>1150</v>
      </c>
      <c r="I24" s="52" t="s">
        <v>1150</v>
      </c>
      <c r="J24" s="52" t="s">
        <v>1150</v>
      </c>
      <c r="K24" s="66" t="s">
        <v>1150</v>
      </c>
    </row>
    <row r="25" spans="2:11" ht="12.75" customHeight="1" x14ac:dyDescent="0.2">
      <c r="B25" s="62" t="s">
        <v>1034</v>
      </c>
      <c r="C25" s="67" t="s">
        <v>1150</v>
      </c>
      <c r="D25" s="67" t="s">
        <v>1150</v>
      </c>
      <c r="E25" s="67" t="s">
        <v>1150</v>
      </c>
      <c r="F25" s="67" t="s">
        <v>1150</v>
      </c>
      <c r="G25" s="67" t="s">
        <v>1150</v>
      </c>
      <c r="H25" s="67" t="s">
        <v>1150</v>
      </c>
      <c r="I25" s="67" t="s">
        <v>1150</v>
      </c>
      <c r="J25" s="67" t="s">
        <v>1150</v>
      </c>
      <c r="K25" s="68" t="s">
        <v>1150</v>
      </c>
    </row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Q31"/>
  <sheetViews>
    <sheetView rightToLeft="1" workbookViewId="0"/>
  </sheetViews>
  <sheetFormatPr defaultRowHeight="12.75" customHeight="1" x14ac:dyDescent="0.2"/>
  <cols>
    <col min="2" max="2" width="68.140625" bestFit="1" customWidth="1"/>
    <col min="3" max="3" width="29" bestFit="1" customWidth="1"/>
    <col min="4" max="4" width="1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0" bestFit="1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14481</v>
      </c>
    </row>
    <row r="6" spans="2:17" ht="12.75" customHeight="1" x14ac:dyDescent="0.2">
      <c r="B6" s="48" t="s">
        <v>1035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4"/>
    </row>
    <row r="7" spans="2:17" ht="12.75" customHeight="1" x14ac:dyDescent="0.2">
      <c r="B7" s="45" t="s">
        <v>1036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7"/>
    </row>
    <row r="8" spans="2:17" ht="12.75" customHeight="1" x14ac:dyDescent="0.2">
      <c r="B8" s="4" t="s">
        <v>71</v>
      </c>
      <c r="C8" s="4" t="s">
        <v>72</v>
      </c>
      <c r="D8" s="4" t="s">
        <v>898</v>
      </c>
      <c r="E8" s="4" t="s">
        <v>74</v>
      </c>
      <c r="F8" s="4" t="s">
        <v>75</v>
      </c>
      <c r="G8" s="4" t="s">
        <v>113</v>
      </c>
      <c r="H8" s="4" t="s">
        <v>114</v>
      </c>
      <c r="I8" s="4" t="s">
        <v>76</v>
      </c>
      <c r="J8" s="4" t="s">
        <v>77</v>
      </c>
      <c r="K8" s="4" t="s">
        <v>224</v>
      </c>
      <c r="L8" s="4" t="s">
        <v>115</v>
      </c>
      <c r="M8" s="4" t="s">
        <v>116</v>
      </c>
      <c r="N8" s="4" t="s">
        <v>9</v>
      </c>
      <c r="O8" s="4" t="s">
        <v>118</v>
      </c>
      <c r="P8" s="4" t="s">
        <v>80</v>
      </c>
      <c r="Q8" s="4" t="s">
        <v>211</v>
      </c>
    </row>
    <row r="9" spans="2:17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5"/>
      <c r="J9" s="6" t="s">
        <v>12</v>
      </c>
      <c r="K9" s="6" t="s">
        <v>12</v>
      </c>
      <c r="L9" s="6" t="s">
        <v>122</v>
      </c>
      <c r="M9" s="6" t="s">
        <v>123</v>
      </c>
      <c r="N9" s="6" t="s">
        <v>11</v>
      </c>
      <c r="O9" s="6" t="s">
        <v>12</v>
      </c>
      <c r="P9" s="6" t="s">
        <v>12</v>
      </c>
      <c r="Q9" s="6" t="s">
        <v>12</v>
      </c>
    </row>
    <row r="10" spans="2:17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</row>
    <row r="11" spans="2:17" ht="12.75" customHeight="1" x14ac:dyDescent="0.2">
      <c r="B11" s="18" t="s">
        <v>1037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2:17" ht="12.75" customHeight="1" x14ac:dyDescent="0.2">
      <c r="B12" s="18" t="s">
        <v>1038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2:17" ht="12.75" customHeight="1" x14ac:dyDescent="0.2">
      <c r="B13" s="18" t="s">
        <v>1039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17" ht="12.75" customHeight="1" x14ac:dyDescent="0.2">
      <c r="B14" s="18" t="s">
        <v>1040</v>
      </c>
      <c r="C14" s="9"/>
      <c r="D14" s="9"/>
      <c r="E14" s="9"/>
      <c r="F14" s="9"/>
      <c r="G14" s="9"/>
      <c r="H14" s="28">
        <v>0</v>
      </c>
      <c r="I14" s="9"/>
      <c r="J14" s="9"/>
      <c r="K14" s="9"/>
      <c r="L14" s="9"/>
      <c r="M14" s="9"/>
      <c r="N14" s="9"/>
      <c r="O14" s="9"/>
      <c r="P14" s="9"/>
      <c r="Q14" s="9"/>
    </row>
    <row r="15" spans="2:17" ht="12.75" customHeight="1" x14ac:dyDescent="0.2">
      <c r="B15" s="18" t="s">
        <v>1041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17" ht="12.75" customHeight="1" x14ac:dyDescent="0.2">
      <c r="B16" s="18" t="s">
        <v>1042</v>
      </c>
      <c r="C16" s="9"/>
      <c r="D16" s="9"/>
      <c r="E16" s="9"/>
      <c r="F16" s="9"/>
      <c r="G16" s="9"/>
      <c r="H16" s="28">
        <v>0</v>
      </c>
      <c r="I16" s="9"/>
      <c r="J16" s="9"/>
      <c r="K16" s="9"/>
      <c r="L16" s="9"/>
      <c r="M16" s="9"/>
      <c r="N16" s="9"/>
      <c r="O16" s="9"/>
      <c r="P16" s="9"/>
      <c r="Q16" s="9"/>
    </row>
    <row r="17" spans="2:17" ht="12.75" customHeight="1" x14ac:dyDescent="0.2">
      <c r="B17" s="18" t="s">
        <v>1043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2:17" ht="12.75" customHeight="1" x14ac:dyDescent="0.2">
      <c r="B18" s="18" t="s">
        <v>1044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2:17" ht="12.75" customHeight="1" x14ac:dyDescent="0.2">
      <c r="B19" s="18" t="s">
        <v>1045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2:17" ht="12.75" customHeight="1" x14ac:dyDescent="0.2">
      <c r="B20" s="18" t="s">
        <v>1046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2:17" ht="12.75" customHeight="1" x14ac:dyDescent="0.2">
      <c r="B21" s="18" t="s">
        <v>1047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2:17" ht="12.75" customHeight="1" x14ac:dyDescent="0.2">
      <c r="B22" s="18" t="s">
        <v>1048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2:17" ht="12.75" customHeight="1" x14ac:dyDescent="0.2">
      <c r="B23" s="18" t="s">
        <v>1049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2:17" ht="12.75" customHeight="1" x14ac:dyDescent="0.2">
      <c r="B24" s="18" t="s">
        <v>1050</v>
      </c>
      <c r="C24" s="9"/>
      <c r="D24" s="9"/>
      <c r="E24" s="9"/>
      <c r="F24" s="9"/>
      <c r="G24" s="9"/>
      <c r="H24" s="28">
        <v>0</v>
      </c>
      <c r="I24" s="9"/>
      <c r="J24" s="9"/>
      <c r="K24" s="9"/>
      <c r="L24" s="9"/>
      <c r="M24" s="9"/>
      <c r="N24" s="9"/>
      <c r="O24" s="9"/>
      <c r="P24" s="9"/>
      <c r="Q24" s="9"/>
    </row>
    <row r="25" spans="2:17" ht="12.75" customHeight="1" x14ac:dyDescent="0.2">
      <c r="B25" s="18" t="s">
        <v>1051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2:17" ht="12.75" customHeight="1" x14ac:dyDescent="0.2">
      <c r="B26" s="18" t="s">
        <v>1052</v>
      </c>
      <c r="C26" s="9"/>
      <c r="D26" s="9"/>
      <c r="E26" s="9"/>
      <c r="F26" s="9"/>
      <c r="G26" s="9"/>
      <c r="H26" s="28">
        <v>0</v>
      </c>
      <c r="I26" s="9"/>
      <c r="J26" s="9"/>
      <c r="K26" s="9"/>
      <c r="L26" s="9"/>
      <c r="M26" s="9"/>
      <c r="N26" s="9"/>
      <c r="O26" s="9"/>
      <c r="P26" s="9"/>
      <c r="Q26" s="9"/>
    </row>
    <row r="27" spans="2:17" ht="12.75" customHeight="1" x14ac:dyDescent="0.2">
      <c r="B27" s="18" t="s">
        <v>1053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2:17" ht="12.75" customHeight="1" x14ac:dyDescent="0.2">
      <c r="B28" s="18" t="s">
        <v>1054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2:17" ht="12.75" customHeight="1" x14ac:dyDescent="0.2">
      <c r="B29" s="18" t="s">
        <v>1055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2:17" ht="12.75" customHeight="1" x14ac:dyDescent="0.2">
      <c r="B30" s="18" t="s">
        <v>1056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2:17" ht="12.75" customHeight="1" x14ac:dyDescent="0.2">
      <c r="B31" s="18" t="s">
        <v>1057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</sheetData>
  <mergeCells count="2">
    <mergeCell ref="B6:Q6"/>
    <mergeCell ref="B7:Q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R22"/>
  <sheetViews>
    <sheetView rightToLeft="1" workbookViewId="0"/>
  </sheetViews>
  <sheetFormatPr defaultRowHeight="12.75" customHeight="1" x14ac:dyDescent="0.2"/>
  <cols>
    <col min="2" max="2" width="55.57031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7.42578125" bestFit="1" customWidth="1"/>
    <col min="7" max="7" width="17.5703125" bestFit="1" customWidth="1"/>
    <col min="8" max="8" width="12.42578125" bestFit="1" customWidth="1"/>
    <col min="9" max="9" width="8.7109375" bestFit="1" customWidth="1"/>
    <col min="10" max="10" width="12.42578125" bestFit="1" customWidth="1"/>
    <col min="11" max="11" width="13.7109375" bestFit="1" customWidth="1"/>
    <col min="12" max="12" width="23.85546875" bestFit="1" customWidth="1"/>
    <col min="13" max="13" width="17.5703125" bestFit="1" customWidth="1"/>
    <col min="14" max="14" width="12.42578125" bestFit="1" customWidth="1"/>
    <col min="15" max="15" width="10" bestFit="1" customWidth="1"/>
    <col min="16" max="16" width="13.7109375" bestFit="1" customWidth="1"/>
    <col min="17" max="17" width="34" bestFit="1" customWidth="1"/>
    <col min="18" max="18" width="30.140625" bestFit="1" customWidth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14481</v>
      </c>
    </row>
    <row r="6" spans="2:18" ht="12.75" customHeight="1" x14ac:dyDescent="0.2">
      <c r="B6" s="42" t="s">
        <v>1058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4"/>
    </row>
    <row r="7" spans="2:18" ht="12.75" customHeight="1" x14ac:dyDescent="0.2">
      <c r="B7" s="49" t="s">
        <v>1059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7"/>
    </row>
    <row r="8" spans="2:18" ht="12.75" customHeight="1" x14ac:dyDescent="0.2">
      <c r="B8" s="4" t="s">
        <v>71</v>
      </c>
      <c r="C8" s="4" t="s">
        <v>1060</v>
      </c>
      <c r="D8" s="4" t="s">
        <v>72</v>
      </c>
      <c r="E8" s="4" t="s">
        <v>73</v>
      </c>
      <c r="F8" s="4" t="s">
        <v>74</v>
      </c>
      <c r="G8" s="4" t="s">
        <v>113</v>
      </c>
      <c r="H8" s="4" t="s">
        <v>75</v>
      </c>
      <c r="I8" s="4" t="s">
        <v>114</v>
      </c>
      <c r="J8" s="4" t="s">
        <v>1061</v>
      </c>
      <c r="K8" s="4" t="s">
        <v>76</v>
      </c>
      <c r="L8" s="4" t="s">
        <v>1062</v>
      </c>
      <c r="M8" s="4" t="s">
        <v>224</v>
      </c>
      <c r="N8" s="4" t="s">
        <v>115</v>
      </c>
      <c r="O8" s="4" t="s">
        <v>116</v>
      </c>
      <c r="P8" s="4" t="s">
        <v>9</v>
      </c>
      <c r="Q8" s="4" t="s">
        <v>80</v>
      </c>
      <c r="R8" s="4" t="s">
        <v>211</v>
      </c>
    </row>
    <row r="9" spans="2:18" ht="12.75" customHeight="1" x14ac:dyDescent="0.2">
      <c r="B9" s="5"/>
      <c r="C9" s="5"/>
      <c r="D9" s="5"/>
      <c r="E9" s="5"/>
      <c r="F9" s="5"/>
      <c r="G9" s="6" t="s">
        <v>120</v>
      </c>
      <c r="H9" s="5"/>
      <c r="I9" s="6" t="s">
        <v>121</v>
      </c>
      <c r="J9" s="5"/>
      <c r="K9" s="5"/>
      <c r="L9" s="6" t="s">
        <v>12</v>
      </c>
      <c r="M9" s="6" t="s">
        <v>12</v>
      </c>
      <c r="N9" s="6" t="s">
        <v>122</v>
      </c>
      <c r="O9" s="6" t="s">
        <v>123</v>
      </c>
      <c r="P9" s="6" t="s">
        <v>11</v>
      </c>
      <c r="Q9" s="6" t="s">
        <v>12</v>
      </c>
      <c r="R9" s="6" t="s">
        <v>12</v>
      </c>
    </row>
    <row r="10" spans="2:18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  <c r="R10" s="6" t="s">
        <v>129</v>
      </c>
    </row>
    <row r="11" spans="2:18" ht="12.75" customHeight="1" x14ac:dyDescent="0.2">
      <c r="B11" s="18" t="s">
        <v>1063</v>
      </c>
      <c r="C11" s="9"/>
      <c r="D11" s="9"/>
      <c r="E11" s="9"/>
      <c r="F11" s="9"/>
      <c r="G11" s="9"/>
      <c r="H11" s="9"/>
      <c r="I11" s="26" t="s">
        <v>20</v>
      </c>
      <c r="J11" s="9"/>
      <c r="K11" s="9"/>
      <c r="L11" s="9"/>
      <c r="M11" s="9"/>
      <c r="N11" s="9"/>
      <c r="O11" s="9"/>
      <c r="P11" s="9"/>
      <c r="Q11" s="9"/>
      <c r="R11" s="9"/>
    </row>
    <row r="12" spans="2:18" ht="12.75" customHeight="1" x14ac:dyDescent="0.2">
      <c r="B12" s="18" t="s">
        <v>1064</v>
      </c>
      <c r="C12" s="9"/>
      <c r="D12" s="9"/>
      <c r="E12" s="9"/>
      <c r="F12" s="9"/>
      <c r="G12" s="9"/>
      <c r="H12" s="9"/>
      <c r="I12" s="26" t="s">
        <v>20</v>
      </c>
      <c r="J12" s="9"/>
      <c r="K12" s="9"/>
      <c r="L12" s="9"/>
      <c r="M12" s="9"/>
      <c r="N12" s="9"/>
      <c r="O12" s="9"/>
      <c r="P12" s="9"/>
      <c r="Q12" s="9"/>
      <c r="R12" s="9"/>
    </row>
    <row r="13" spans="2:18" ht="12.75" customHeight="1" x14ac:dyDescent="0.2">
      <c r="B13" s="18" t="s">
        <v>1065</v>
      </c>
      <c r="C13" s="9"/>
      <c r="D13" s="9"/>
      <c r="E13" s="9"/>
      <c r="F13" s="9"/>
      <c r="G13" s="9"/>
      <c r="H13" s="9"/>
      <c r="I13" s="26" t="s">
        <v>20</v>
      </c>
      <c r="J13" s="9"/>
      <c r="K13" s="9"/>
      <c r="L13" s="9"/>
      <c r="M13" s="9"/>
      <c r="N13" s="9"/>
      <c r="O13" s="9"/>
      <c r="P13" s="9"/>
      <c r="Q13" s="9"/>
      <c r="R13" s="9"/>
    </row>
    <row r="14" spans="2:18" ht="12.75" customHeight="1" x14ac:dyDescent="0.2">
      <c r="B14" s="18" t="s">
        <v>1066</v>
      </c>
      <c r="C14" s="9"/>
      <c r="D14" s="9"/>
      <c r="E14" s="9"/>
      <c r="F14" s="9"/>
      <c r="G14" s="9"/>
      <c r="H14" s="9"/>
      <c r="I14" s="26" t="s">
        <v>20</v>
      </c>
      <c r="J14" s="9"/>
      <c r="K14" s="9"/>
      <c r="L14" s="9"/>
      <c r="M14" s="9"/>
      <c r="N14" s="9"/>
      <c r="O14" s="9"/>
      <c r="P14" s="9"/>
      <c r="Q14" s="9"/>
      <c r="R14" s="9"/>
    </row>
    <row r="15" spans="2:18" ht="12.75" customHeight="1" x14ac:dyDescent="0.2">
      <c r="B15" s="18" t="s">
        <v>1067</v>
      </c>
      <c r="C15" s="9"/>
      <c r="D15" s="9"/>
      <c r="E15" s="9"/>
      <c r="F15" s="9"/>
      <c r="G15" s="9"/>
      <c r="H15" s="9"/>
      <c r="I15" s="26" t="s">
        <v>20</v>
      </c>
      <c r="J15" s="9"/>
      <c r="K15" s="9"/>
      <c r="L15" s="9"/>
      <c r="M15" s="9"/>
      <c r="N15" s="9"/>
      <c r="O15" s="9"/>
      <c r="P15" s="9"/>
      <c r="Q15" s="9"/>
      <c r="R15" s="9"/>
    </row>
    <row r="16" spans="2:18" ht="12.75" customHeight="1" x14ac:dyDescent="0.2">
      <c r="B16" s="18" t="s">
        <v>1068</v>
      </c>
      <c r="C16" s="9"/>
      <c r="D16" s="9"/>
      <c r="E16" s="9"/>
      <c r="F16" s="9"/>
      <c r="G16" s="9"/>
      <c r="H16" s="9"/>
      <c r="I16" s="26" t="s">
        <v>20</v>
      </c>
      <c r="J16" s="9"/>
      <c r="K16" s="9"/>
      <c r="L16" s="9"/>
      <c r="M16" s="9"/>
      <c r="N16" s="9"/>
      <c r="O16" s="9"/>
      <c r="P16" s="9"/>
      <c r="Q16" s="9"/>
      <c r="R16" s="9"/>
    </row>
    <row r="17" spans="2:18" ht="12.75" customHeight="1" x14ac:dyDescent="0.2">
      <c r="B17" s="18" t="s">
        <v>1069</v>
      </c>
      <c r="C17" s="9"/>
      <c r="D17" s="9"/>
      <c r="E17" s="9"/>
      <c r="F17" s="9"/>
      <c r="G17" s="9"/>
      <c r="H17" s="9"/>
      <c r="I17" s="26" t="s">
        <v>20</v>
      </c>
      <c r="J17" s="9"/>
      <c r="K17" s="9"/>
      <c r="L17" s="9"/>
      <c r="M17" s="9"/>
      <c r="N17" s="9"/>
      <c r="O17" s="9"/>
      <c r="P17" s="9"/>
      <c r="Q17" s="9"/>
      <c r="R17" s="9"/>
    </row>
    <row r="18" spans="2:18" ht="12.75" customHeight="1" x14ac:dyDescent="0.2">
      <c r="B18" s="18" t="s">
        <v>1070</v>
      </c>
      <c r="C18" s="9"/>
      <c r="D18" s="9"/>
      <c r="E18" s="9"/>
      <c r="F18" s="9"/>
      <c r="G18" s="9"/>
      <c r="H18" s="9"/>
      <c r="I18" s="26" t="s">
        <v>20</v>
      </c>
      <c r="J18" s="9"/>
      <c r="K18" s="9"/>
      <c r="L18" s="9"/>
      <c r="M18" s="9"/>
      <c r="N18" s="9"/>
      <c r="O18" s="9"/>
      <c r="P18" s="9"/>
      <c r="Q18" s="9"/>
      <c r="R18" s="9"/>
    </row>
    <row r="19" spans="2:18" ht="12.75" customHeight="1" x14ac:dyDescent="0.2">
      <c r="B19" s="18" t="s">
        <v>1071</v>
      </c>
      <c r="C19" s="9"/>
      <c r="D19" s="9"/>
      <c r="E19" s="9"/>
      <c r="F19" s="9"/>
      <c r="G19" s="9"/>
      <c r="H19" s="9"/>
      <c r="I19" s="26" t="s">
        <v>20</v>
      </c>
      <c r="J19" s="9"/>
      <c r="K19" s="9"/>
      <c r="L19" s="9"/>
      <c r="M19" s="9"/>
      <c r="N19" s="9"/>
      <c r="O19" s="9"/>
      <c r="P19" s="9"/>
      <c r="Q19" s="9"/>
      <c r="R19" s="9"/>
    </row>
    <row r="20" spans="2:18" ht="12.75" customHeight="1" x14ac:dyDescent="0.2">
      <c r="B20" s="18" t="s">
        <v>1072</v>
      </c>
      <c r="C20" s="9"/>
      <c r="D20" s="9"/>
      <c r="E20" s="9"/>
      <c r="F20" s="9"/>
      <c r="G20" s="9"/>
      <c r="H20" s="9"/>
      <c r="I20" s="26" t="s">
        <v>20</v>
      </c>
      <c r="J20" s="9"/>
      <c r="K20" s="9"/>
      <c r="L20" s="9"/>
      <c r="M20" s="9"/>
      <c r="N20" s="9"/>
      <c r="O20" s="9"/>
      <c r="P20" s="9"/>
      <c r="Q20" s="9"/>
      <c r="R20" s="9"/>
    </row>
    <row r="21" spans="2:18" ht="12.75" customHeight="1" x14ac:dyDescent="0.2">
      <c r="B21" s="18" t="s">
        <v>1073</v>
      </c>
      <c r="C21" s="9"/>
      <c r="D21" s="9"/>
      <c r="E21" s="9"/>
      <c r="F21" s="9"/>
      <c r="G21" s="9"/>
      <c r="H21" s="9"/>
      <c r="I21" s="26" t="s">
        <v>20</v>
      </c>
      <c r="J21" s="9"/>
      <c r="K21" s="9"/>
      <c r="L21" s="9"/>
      <c r="M21" s="9"/>
      <c r="N21" s="9"/>
      <c r="O21" s="9"/>
      <c r="P21" s="9"/>
      <c r="Q21" s="9"/>
      <c r="R21" s="9"/>
    </row>
    <row r="22" spans="2:18" ht="12.75" customHeight="1" x14ac:dyDescent="0.2">
      <c r="B22" s="18" t="s">
        <v>1074</v>
      </c>
      <c r="C22" s="9"/>
      <c r="D22" s="9"/>
      <c r="E22" s="9"/>
      <c r="F22" s="9"/>
      <c r="G22" s="9"/>
      <c r="H22" s="9"/>
      <c r="I22" s="26" t="s">
        <v>20</v>
      </c>
      <c r="J22" s="9"/>
      <c r="K22" s="9"/>
      <c r="L22" s="9"/>
      <c r="M22" s="9"/>
      <c r="N22" s="9"/>
      <c r="O22" s="9"/>
      <c r="P22" s="9"/>
      <c r="Q22" s="9"/>
      <c r="R22" s="9"/>
    </row>
  </sheetData>
  <mergeCells count="2">
    <mergeCell ref="B6:R6"/>
    <mergeCell ref="B7:R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O19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6.28515625" bestFit="1" customWidth="1"/>
    <col min="5" max="5" width="7.42578125" bestFit="1" customWidth="1"/>
    <col min="6" max="6" width="12.42578125" bestFit="1" customWidth="1"/>
    <col min="7" max="7" width="8.7109375" bestFit="1" customWidth="1"/>
    <col min="8" max="8" width="13.7109375" bestFit="1" customWidth="1"/>
    <col min="9" max="9" width="1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14481</v>
      </c>
    </row>
    <row r="6" spans="2:15" ht="12.75" customHeight="1" x14ac:dyDescent="0.2">
      <c r="B6" s="42" t="s">
        <v>1075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4"/>
    </row>
    <row r="7" spans="2:15" ht="12.75" customHeight="1" x14ac:dyDescent="0.2">
      <c r="B7" s="49" t="s">
        <v>1076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7"/>
    </row>
    <row r="8" spans="2:15" ht="12.75" customHeight="1" x14ac:dyDescent="0.2">
      <c r="B8" s="4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114</v>
      </c>
      <c r="H8" s="4" t="s">
        <v>76</v>
      </c>
      <c r="I8" s="4" t="s">
        <v>210</v>
      </c>
      <c r="J8" s="4" t="s">
        <v>78</v>
      </c>
      <c r="K8" s="4" t="s">
        <v>115</v>
      </c>
      <c r="L8" s="4" t="s">
        <v>116</v>
      </c>
      <c r="M8" s="4" t="s">
        <v>9</v>
      </c>
      <c r="N8" s="4" t="s">
        <v>80</v>
      </c>
      <c r="O8" s="4" t="s">
        <v>211</v>
      </c>
    </row>
    <row r="9" spans="2:15" ht="12.75" customHeight="1" x14ac:dyDescent="0.2">
      <c r="B9" s="5"/>
      <c r="C9" s="5"/>
      <c r="D9" s="5"/>
      <c r="E9" s="5"/>
      <c r="F9" s="5"/>
      <c r="G9" s="6" t="s">
        <v>121</v>
      </c>
      <c r="H9" s="5"/>
      <c r="I9" s="6" t="s">
        <v>12</v>
      </c>
      <c r="J9" s="6" t="s">
        <v>12</v>
      </c>
      <c r="K9" s="6" t="s">
        <v>122</v>
      </c>
      <c r="L9" s="6" t="s">
        <v>123</v>
      </c>
      <c r="M9" s="6" t="s">
        <v>11</v>
      </c>
      <c r="N9" s="6" t="s">
        <v>12</v>
      </c>
      <c r="O9" s="6" t="s">
        <v>12</v>
      </c>
    </row>
    <row r="10" spans="2:15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</row>
    <row r="11" spans="2:15" ht="12.75" customHeight="1" x14ac:dyDescent="0.2">
      <c r="B11" s="18" t="s">
        <v>1077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2:15" ht="12.75" customHeight="1" x14ac:dyDescent="0.2">
      <c r="B12" s="18" t="s">
        <v>1078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pans="2:15" ht="12.75" customHeight="1" x14ac:dyDescent="0.2">
      <c r="B13" s="18" t="s">
        <v>1079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2:15" ht="12.75" customHeight="1" x14ac:dyDescent="0.2">
      <c r="B14" s="18" t="s">
        <v>1080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2:15" ht="12.75" customHeight="1" x14ac:dyDescent="0.2">
      <c r="B15" s="18" t="s">
        <v>1081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2:15" ht="12.75" customHeight="1" x14ac:dyDescent="0.2">
      <c r="B16" s="18" t="s">
        <v>1082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2:15" ht="12.75" customHeight="1" x14ac:dyDescent="0.2">
      <c r="B17" s="18" t="s">
        <v>1083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2:15" ht="12.75" customHeight="1" x14ac:dyDescent="0.2">
      <c r="B18" s="18" t="s">
        <v>1084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2:15" ht="12.75" customHeight="1" x14ac:dyDescent="0.2">
      <c r="B19" s="18" t="s">
        <v>1085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</row>
  </sheetData>
  <mergeCells count="2">
    <mergeCell ref="B6:O6"/>
    <mergeCell ref="B7:O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J16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3.7109375" bestFit="1" customWidth="1"/>
    <col min="5" max="5" width="36.5703125" bestFit="1" customWidth="1"/>
    <col min="6" max="6" width="13.710937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16.28515625" bestFit="1" customWidth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14481</v>
      </c>
    </row>
    <row r="6" spans="2:10" ht="12.75" customHeight="1" x14ac:dyDescent="0.2">
      <c r="B6" s="42" t="s">
        <v>1086</v>
      </c>
      <c r="C6" s="43"/>
      <c r="D6" s="43"/>
      <c r="E6" s="43"/>
      <c r="F6" s="43"/>
      <c r="G6" s="43"/>
      <c r="H6" s="43"/>
      <c r="I6" s="43"/>
      <c r="J6" s="44"/>
    </row>
    <row r="7" spans="2:10" ht="12.75" customHeight="1" x14ac:dyDescent="0.2">
      <c r="B7" s="4" t="s">
        <v>71</v>
      </c>
      <c r="C7" s="4" t="s">
        <v>1087</v>
      </c>
      <c r="D7" s="4" t="s">
        <v>1088</v>
      </c>
      <c r="E7" s="4" t="s">
        <v>1089</v>
      </c>
      <c r="F7" s="4" t="s">
        <v>76</v>
      </c>
      <c r="G7" s="4" t="s">
        <v>1090</v>
      </c>
      <c r="H7" s="4" t="s">
        <v>80</v>
      </c>
      <c r="I7" s="4" t="s">
        <v>211</v>
      </c>
      <c r="J7" s="4" t="s">
        <v>1091</v>
      </c>
    </row>
    <row r="8" spans="2:10" ht="12.75" customHeight="1" x14ac:dyDescent="0.2">
      <c r="B8" s="3"/>
      <c r="C8" s="4" t="s">
        <v>120</v>
      </c>
      <c r="D8" s="3"/>
      <c r="E8" s="4" t="s">
        <v>12</v>
      </c>
      <c r="F8" s="3"/>
      <c r="G8" s="4" t="s">
        <v>11</v>
      </c>
      <c r="H8" s="4" t="s">
        <v>12</v>
      </c>
      <c r="I8" s="4" t="s">
        <v>12</v>
      </c>
      <c r="J8" s="4" t="s">
        <v>1092</v>
      </c>
    </row>
    <row r="9" spans="2:10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</row>
    <row r="10" spans="2:10" ht="12.75" customHeight="1" x14ac:dyDescent="0.2">
      <c r="B10" s="18" t="s">
        <v>1093</v>
      </c>
      <c r="C10" s="9"/>
      <c r="D10" s="9"/>
      <c r="E10" s="9"/>
      <c r="F10" s="9"/>
      <c r="G10" s="9"/>
      <c r="H10" s="9"/>
      <c r="I10" s="9"/>
      <c r="J10" s="9"/>
    </row>
    <row r="11" spans="2:10" ht="12.75" customHeight="1" x14ac:dyDescent="0.2">
      <c r="B11" s="18" t="s">
        <v>1094</v>
      </c>
      <c r="C11" s="9"/>
      <c r="D11" s="9"/>
      <c r="E11" s="9"/>
      <c r="F11" s="9"/>
      <c r="G11" s="9"/>
      <c r="H11" s="9"/>
      <c r="I11" s="9"/>
      <c r="J11" s="9"/>
    </row>
    <row r="12" spans="2:10" ht="12.75" customHeight="1" x14ac:dyDescent="0.2">
      <c r="B12" s="18" t="s">
        <v>1095</v>
      </c>
      <c r="C12" s="9"/>
      <c r="D12" s="9"/>
      <c r="E12" s="9"/>
      <c r="F12" s="9"/>
      <c r="G12" s="9"/>
      <c r="H12" s="9"/>
      <c r="I12" s="9"/>
      <c r="J12" s="9"/>
    </row>
    <row r="13" spans="2:10" ht="12.75" customHeight="1" x14ac:dyDescent="0.2">
      <c r="B13" s="18" t="s">
        <v>1096</v>
      </c>
      <c r="C13" s="9"/>
      <c r="D13" s="9"/>
      <c r="E13" s="9"/>
      <c r="F13" s="9"/>
      <c r="G13" s="9"/>
      <c r="H13" s="9"/>
      <c r="I13" s="9"/>
      <c r="J13" s="9"/>
    </row>
    <row r="14" spans="2:10" ht="12.75" customHeight="1" x14ac:dyDescent="0.2">
      <c r="B14" s="18" t="s">
        <v>1097</v>
      </c>
      <c r="C14" s="9"/>
      <c r="D14" s="9"/>
      <c r="E14" s="9"/>
      <c r="F14" s="9"/>
      <c r="G14" s="9"/>
      <c r="H14" s="9"/>
      <c r="I14" s="9"/>
      <c r="J14" s="9"/>
    </row>
    <row r="15" spans="2:10" ht="12.75" customHeight="1" x14ac:dyDescent="0.2">
      <c r="B15" s="18" t="s">
        <v>1098</v>
      </c>
      <c r="C15" s="9"/>
      <c r="D15" s="9"/>
      <c r="E15" s="9"/>
      <c r="F15" s="9"/>
      <c r="G15" s="9"/>
      <c r="H15" s="9"/>
      <c r="I15" s="9"/>
      <c r="J15" s="9"/>
    </row>
    <row r="16" spans="2:10" ht="12.75" customHeight="1" x14ac:dyDescent="0.2">
      <c r="B16" s="18" t="s">
        <v>1099</v>
      </c>
      <c r="C16" s="9"/>
      <c r="D16" s="9"/>
      <c r="E16" s="9"/>
      <c r="F16" s="9"/>
      <c r="G16" s="9"/>
      <c r="H16" s="9"/>
      <c r="I16" s="9"/>
      <c r="J16" s="9"/>
    </row>
  </sheetData>
  <mergeCells count="1">
    <mergeCell ref="B6:J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14481</v>
      </c>
    </row>
    <row r="6" spans="2:11" ht="12.75" customHeight="1" x14ac:dyDescent="0.2">
      <c r="B6" s="42" t="s">
        <v>1100</v>
      </c>
      <c r="C6" s="43"/>
      <c r="D6" s="43"/>
      <c r="E6" s="43"/>
      <c r="F6" s="43"/>
      <c r="G6" s="43"/>
      <c r="H6" s="43"/>
      <c r="I6" s="43"/>
      <c r="J6" s="43"/>
      <c r="K6" s="44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210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211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1101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1102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1103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14481</v>
      </c>
    </row>
    <row r="6" spans="2:11" ht="12.75" customHeight="1" x14ac:dyDescent="0.2">
      <c r="B6" s="42" t="s">
        <v>1104</v>
      </c>
      <c r="C6" s="43"/>
      <c r="D6" s="43"/>
      <c r="E6" s="43"/>
      <c r="F6" s="43"/>
      <c r="G6" s="43"/>
      <c r="H6" s="43"/>
      <c r="I6" s="43"/>
      <c r="J6" s="43"/>
      <c r="K6" s="44"/>
    </row>
    <row r="7" spans="2:11" ht="12.75" customHeight="1" x14ac:dyDescent="0.2">
      <c r="B7" s="4" t="s">
        <v>71</v>
      </c>
      <c r="C7" s="4" t="s">
        <v>1105</v>
      </c>
      <c r="D7" s="4" t="s">
        <v>74</v>
      </c>
      <c r="E7" s="4" t="s">
        <v>75</v>
      </c>
      <c r="F7" s="4" t="s">
        <v>210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211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29" t="s">
        <v>1106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0" t="s">
        <v>1107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1108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14481</v>
      </c>
    </row>
    <row r="5" spans="2:4" ht="12.75" customHeight="1" x14ac:dyDescent="0.2"/>
    <row r="6" spans="2:4" ht="12.75" customHeight="1" thickBot="1" x14ac:dyDescent="0.25">
      <c r="B6" s="61" t="s">
        <v>1109</v>
      </c>
      <c r="C6" s="63" t="s">
        <v>1150</v>
      </c>
      <c r="D6" s="63" t="s">
        <v>1151</v>
      </c>
    </row>
    <row r="7" spans="2:4" ht="12.75" customHeight="1" thickBot="1" x14ac:dyDescent="0.25">
      <c r="B7" s="54" t="s">
        <v>71</v>
      </c>
      <c r="C7" s="4" t="s">
        <v>1110</v>
      </c>
      <c r="D7" s="57" t="s">
        <v>1111</v>
      </c>
    </row>
    <row r="8" spans="2:4" ht="12.75" customHeight="1" x14ac:dyDescent="0.2">
      <c r="B8" s="65" t="s">
        <v>1150</v>
      </c>
      <c r="C8" s="6" t="s">
        <v>11</v>
      </c>
      <c r="D8" s="58" t="s">
        <v>120</v>
      </c>
    </row>
    <row r="9" spans="2:4" ht="12.75" customHeight="1" x14ac:dyDescent="0.2">
      <c r="B9" s="65" t="s">
        <v>1150</v>
      </c>
      <c r="C9" s="6" t="s">
        <v>13</v>
      </c>
      <c r="D9" s="58" t="s">
        <v>14</v>
      </c>
    </row>
    <row r="10" spans="2:4" ht="12.75" customHeight="1" x14ac:dyDescent="0.2">
      <c r="B10" s="55" t="s">
        <v>1112</v>
      </c>
      <c r="C10" s="22">
        <v>18721.095840000002</v>
      </c>
      <c r="D10" s="66" t="s">
        <v>1150</v>
      </c>
    </row>
    <row r="11" spans="2:4" ht="12.75" customHeight="1" x14ac:dyDescent="0.2">
      <c r="B11" s="55" t="s">
        <v>1113</v>
      </c>
      <c r="C11" s="52" t="s">
        <v>1150</v>
      </c>
      <c r="D11" s="66" t="s">
        <v>1150</v>
      </c>
    </row>
    <row r="12" spans="2:4" ht="12.75" customHeight="1" x14ac:dyDescent="0.2">
      <c r="B12" s="55" t="s">
        <v>1114</v>
      </c>
      <c r="C12" s="22">
        <v>18721.095840000002</v>
      </c>
      <c r="D12" s="66" t="s">
        <v>1150</v>
      </c>
    </row>
    <row r="13" spans="2:4" ht="12.75" customHeight="1" thickBot="1" x14ac:dyDescent="0.25">
      <c r="B13" s="56" t="s">
        <v>1115</v>
      </c>
      <c r="C13" s="23">
        <v>18429.84</v>
      </c>
      <c r="D13" s="84">
        <v>45291</v>
      </c>
    </row>
    <row r="14" spans="2:4" ht="12.75" customHeight="1" x14ac:dyDescent="0.2">
      <c r="B14" s="70" t="s">
        <v>1116</v>
      </c>
      <c r="C14" s="72">
        <v>291.25583999999998</v>
      </c>
      <c r="D14" s="68" t="s">
        <v>1150</v>
      </c>
    </row>
    <row r="15" spans="2:4" ht="12.75" hidden="1" customHeight="1" x14ac:dyDescent="0.2"/>
    <row r="16" spans="2:4" ht="12.75" hidden="1" customHeight="1" x14ac:dyDescent="0.2"/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14481</v>
      </c>
    </row>
    <row r="6" spans="2:16" ht="12.75" customHeight="1" x14ac:dyDescent="0.2">
      <c r="B6" s="42" t="s">
        <v>1117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4"/>
    </row>
    <row r="7" spans="2:16" ht="12.75" customHeight="1" x14ac:dyDescent="0.2">
      <c r="B7" s="49" t="s">
        <v>1118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7"/>
    </row>
    <row r="8" spans="2:16" ht="12.75" customHeight="1" x14ac:dyDescent="0.2">
      <c r="B8" s="4" t="s">
        <v>71</v>
      </c>
      <c r="C8" s="4" t="s">
        <v>72</v>
      </c>
      <c r="D8" s="4" t="s">
        <v>209</v>
      </c>
      <c r="E8" s="4" t="s">
        <v>74</v>
      </c>
      <c r="F8" s="4" t="s">
        <v>75</v>
      </c>
      <c r="G8" s="4" t="s">
        <v>113</v>
      </c>
      <c r="H8" s="4" t="s">
        <v>114</v>
      </c>
      <c r="I8" s="4" t="s">
        <v>76</v>
      </c>
      <c r="J8" s="4" t="s">
        <v>77</v>
      </c>
      <c r="K8" s="4" t="s">
        <v>1119</v>
      </c>
      <c r="L8" s="4" t="s">
        <v>115</v>
      </c>
      <c r="M8" s="4" t="s">
        <v>1120</v>
      </c>
      <c r="N8" s="4" t="s">
        <v>118</v>
      </c>
      <c r="O8" s="4" t="s">
        <v>80</v>
      </c>
      <c r="P8" s="4" t="s">
        <v>211</v>
      </c>
    </row>
    <row r="9" spans="2:16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5"/>
      <c r="J9" s="6" t="s">
        <v>12</v>
      </c>
      <c r="K9" s="6" t="s">
        <v>12</v>
      </c>
      <c r="L9" s="6" t="s">
        <v>122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</row>
    <row r="11" spans="2:16" ht="12.75" customHeight="1" x14ac:dyDescent="0.2">
      <c r="B11" s="18" t="s">
        <v>1121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1122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1123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1124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1125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1126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1127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1128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14481</v>
      </c>
    </row>
    <row r="6" spans="2:16" ht="12.75" customHeight="1" x14ac:dyDescent="0.2">
      <c r="B6" s="42" t="s">
        <v>1129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4"/>
    </row>
    <row r="7" spans="2:16" ht="12.75" customHeight="1" x14ac:dyDescent="0.2">
      <c r="B7" s="49" t="s">
        <v>1130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7"/>
    </row>
    <row r="8" spans="2:16" ht="12.75" customHeight="1" x14ac:dyDescent="0.2">
      <c r="B8" s="4" t="s">
        <v>71</v>
      </c>
      <c r="C8" s="4" t="s">
        <v>72</v>
      </c>
      <c r="D8" s="4" t="s">
        <v>209</v>
      </c>
      <c r="E8" s="4" t="s">
        <v>74</v>
      </c>
      <c r="F8" s="4" t="s">
        <v>75</v>
      </c>
      <c r="G8" s="4" t="s">
        <v>113</v>
      </c>
      <c r="H8" s="4" t="s">
        <v>114</v>
      </c>
      <c r="I8" s="4" t="s">
        <v>76</v>
      </c>
      <c r="J8" s="4" t="s">
        <v>77</v>
      </c>
      <c r="K8" s="4" t="s">
        <v>1119</v>
      </c>
      <c r="L8" s="4" t="s">
        <v>115</v>
      </c>
      <c r="M8" s="4" t="s">
        <v>1120</v>
      </c>
      <c r="N8" s="4" t="s">
        <v>118</v>
      </c>
      <c r="O8" s="4" t="s">
        <v>80</v>
      </c>
      <c r="P8" s="4" t="s">
        <v>211</v>
      </c>
    </row>
    <row r="9" spans="2:16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5"/>
      <c r="J9" s="6" t="s">
        <v>12</v>
      </c>
      <c r="K9" s="6" t="s">
        <v>12</v>
      </c>
      <c r="L9" s="6" t="s">
        <v>122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</row>
    <row r="11" spans="2:16" ht="12.75" customHeight="1" x14ac:dyDescent="0.2">
      <c r="B11" s="18" t="s">
        <v>1131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1132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1133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1134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1135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1136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1137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1138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N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3.7109375" bestFit="1" customWidth="1"/>
    <col min="13" max="13" width="12" customWidth="1"/>
    <col min="14" max="14" width="23.85546875" bestFit="1" customWidth="1"/>
    <col min="15" max="15" width="13.710937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14481</v>
      </c>
    </row>
    <row r="5" spans="2:18" ht="12.75" customHeight="1" x14ac:dyDescent="0.2"/>
    <row r="6" spans="2:18" ht="12.75" customHeight="1" thickBot="1" x14ac:dyDescent="0.25">
      <c r="B6" s="61" t="s">
        <v>110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  <c r="P6" s="63" t="s">
        <v>1163</v>
      </c>
      <c r="Q6" s="63" t="s">
        <v>1164</v>
      </c>
      <c r="R6" s="63" t="s">
        <v>1165</v>
      </c>
    </row>
    <row r="7" spans="2:18" ht="12.75" customHeight="1" thickBot="1" x14ac:dyDescent="0.25">
      <c r="B7" s="69" t="s">
        <v>111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  <c r="P7" s="75" t="s">
        <v>1150</v>
      </c>
      <c r="Q7" s="75" t="s">
        <v>1150</v>
      </c>
      <c r="R7" s="75" t="s">
        <v>1150</v>
      </c>
    </row>
    <row r="8" spans="2:18" ht="12.75" customHeight="1" x14ac:dyDescent="0.2">
      <c r="B8" s="54" t="s">
        <v>71</v>
      </c>
      <c r="C8" s="4" t="s">
        <v>72</v>
      </c>
      <c r="D8" s="4" t="s">
        <v>112</v>
      </c>
      <c r="E8" s="4" t="s">
        <v>74</v>
      </c>
      <c r="F8" s="4" t="s">
        <v>75</v>
      </c>
      <c r="G8" s="4" t="s">
        <v>113</v>
      </c>
      <c r="H8" s="4" t="s">
        <v>114</v>
      </c>
      <c r="I8" s="4" t="s">
        <v>76</v>
      </c>
      <c r="J8" s="4" t="s">
        <v>77</v>
      </c>
      <c r="K8" s="4" t="s">
        <v>78</v>
      </c>
      <c r="L8" s="4" t="s">
        <v>115</v>
      </c>
      <c r="M8" s="4" t="s">
        <v>116</v>
      </c>
      <c r="N8" s="4" t="s">
        <v>117</v>
      </c>
      <c r="O8" s="4" t="s">
        <v>79</v>
      </c>
      <c r="P8" s="4" t="s">
        <v>118</v>
      </c>
      <c r="Q8" s="4" t="s">
        <v>80</v>
      </c>
      <c r="R8" s="57" t="s">
        <v>119</v>
      </c>
    </row>
    <row r="9" spans="2:18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6" t="s">
        <v>120</v>
      </c>
      <c r="H9" s="6" t="s">
        <v>121</v>
      </c>
      <c r="I9" s="51" t="s">
        <v>1150</v>
      </c>
      <c r="J9" s="6" t="s">
        <v>12</v>
      </c>
      <c r="K9" s="6" t="s">
        <v>12</v>
      </c>
      <c r="L9" s="6" t="s">
        <v>122</v>
      </c>
      <c r="M9" s="6" t="s">
        <v>123</v>
      </c>
      <c r="N9" s="6" t="s">
        <v>11</v>
      </c>
      <c r="O9" s="6" t="s">
        <v>11</v>
      </c>
      <c r="P9" s="6" t="s">
        <v>12</v>
      </c>
      <c r="Q9" s="6" t="s">
        <v>12</v>
      </c>
      <c r="R9" s="58" t="s">
        <v>12</v>
      </c>
    </row>
    <row r="10" spans="2:18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  <c r="R10" s="58" t="s">
        <v>129</v>
      </c>
    </row>
    <row r="11" spans="2:18" ht="12.75" customHeight="1" x14ac:dyDescent="0.2">
      <c r="B11" s="55" t="s">
        <v>130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22">
        <v>3.4278465966859999</v>
      </c>
      <c r="I11" s="52" t="s">
        <v>1150</v>
      </c>
      <c r="J11" s="52" t="s">
        <v>1150</v>
      </c>
      <c r="K11" s="52" t="s">
        <v>1150</v>
      </c>
      <c r="L11" s="52" t="s">
        <v>1150</v>
      </c>
      <c r="M11" s="52" t="s">
        <v>1150</v>
      </c>
      <c r="N11" s="52" t="s">
        <v>1150</v>
      </c>
      <c r="O11" s="22">
        <v>29127.57922</v>
      </c>
      <c r="P11" s="52" t="s">
        <v>1150</v>
      </c>
      <c r="Q11" s="20">
        <v>1</v>
      </c>
      <c r="R11" s="59">
        <v>0.184800147837</v>
      </c>
    </row>
    <row r="12" spans="2:18" ht="12.75" customHeight="1" x14ac:dyDescent="0.2">
      <c r="B12" s="55" t="s">
        <v>131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22">
        <v>3.4751932609199998</v>
      </c>
      <c r="I12" s="52" t="s">
        <v>1150</v>
      </c>
      <c r="J12" s="52" t="s">
        <v>1150</v>
      </c>
      <c r="K12" s="52" t="s">
        <v>1150</v>
      </c>
      <c r="L12" s="52" t="s">
        <v>1150</v>
      </c>
      <c r="M12" s="52" t="s">
        <v>1150</v>
      </c>
      <c r="N12" s="52" t="s">
        <v>1150</v>
      </c>
      <c r="O12" s="22">
        <v>27828.813979999999</v>
      </c>
      <c r="P12" s="52" t="s">
        <v>1150</v>
      </c>
      <c r="Q12" s="20">
        <v>0.95541115071000005</v>
      </c>
      <c r="R12" s="59">
        <v>0.17656012189600001</v>
      </c>
    </row>
    <row r="13" spans="2:18" ht="12.75" customHeight="1" x14ac:dyDescent="0.2">
      <c r="B13" s="55" t="s">
        <v>132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22">
        <v>3.0730190727750002</v>
      </c>
      <c r="I13" s="52" t="s">
        <v>1150</v>
      </c>
      <c r="J13" s="52" t="s">
        <v>1150</v>
      </c>
      <c r="K13" s="52" t="s">
        <v>1150</v>
      </c>
      <c r="L13" s="52" t="s">
        <v>1150</v>
      </c>
      <c r="M13" s="52" t="s">
        <v>1150</v>
      </c>
      <c r="N13" s="52" t="s">
        <v>1150</v>
      </c>
      <c r="O13" s="22">
        <v>10514.94123</v>
      </c>
      <c r="P13" s="52" t="s">
        <v>1150</v>
      </c>
      <c r="Q13" s="20">
        <v>0.36099605636900001</v>
      </c>
      <c r="R13" s="59">
        <v>6.6712124585000004E-2</v>
      </c>
    </row>
    <row r="14" spans="2:18" ht="12.75" customHeight="1" x14ac:dyDescent="0.2">
      <c r="B14" s="55" t="s">
        <v>133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22">
        <v>3.0730190727750002</v>
      </c>
      <c r="I14" s="52" t="s">
        <v>1150</v>
      </c>
      <c r="J14" s="52" t="s">
        <v>1150</v>
      </c>
      <c r="K14" s="52" t="s">
        <v>1150</v>
      </c>
      <c r="L14" s="52" t="s">
        <v>1150</v>
      </c>
      <c r="M14" s="52" t="s">
        <v>1150</v>
      </c>
      <c r="N14" s="52" t="s">
        <v>1150</v>
      </c>
      <c r="O14" s="22">
        <v>10514.94123</v>
      </c>
      <c r="P14" s="52" t="s">
        <v>1150</v>
      </c>
      <c r="Q14" s="20">
        <v>0.36099605636900001</v>
      </c>
      <c r="R14" s="59">
        <v>6.6712124585000004E-2</v>
      </c>
    </row>
    <row r="15" spans="2:18" ht="12.75" customHeight="1" x14ac:dyDescent="0.2">
      <c r="B15" s="56" t="s">
        <v>134</v>
      </c>
      <c r="C15" s="14" t="s">
        <v>135</v>
      </c>
      <c r="D15" s="14" t="s">
        <v>136</v>
      </c>
      <c r="E15" s="14" t="s">
        <v>137</v>
      </c>
      <c r="F15" s="14" t="s">
        <v>138</v>
      </c>
      <c r="G15" s="52" t="s">
        <v>1150</v>
      </c>
      <c r="H15" s="23">
        <v>3.37</v>
      </c>
      <c r="I15" s="14" t="s">
        <v>49</v>
      </c>
      <c r="J15" s="13">
        <v>7.4999999999999997E-3</v>
      </c>
      <c r="K15" s="13">
        <v>1.1599999999999999E-2</v>
      </c>
      <c r="L15" s="23">
        <v>960500</v>
      </c>
      <c r="M15" s="23">
        <v>111.6</v>
      </c>
      <c r="N15" s="23">
        <v>0</v>
      </c>
      <c r="O15" s="23">
        <v>1071.9179999999999</v>
      </c>
      <c r="P15" s="13">
        <v>4.5870587822117499E-5</v>
      </c>
      <c r="Q15" s="13">
        <v>3.6800792536999999E-2</v>
      </c>
      <c r="R15" s="60">
        <v>6.8007919009999999E-3</v>
      </c>
    </row>
    <row r="16" spans="2:18" ht="12.75" customHeight="1" x14ac:dyDescent="0.2">
      <c r="B16" s="56" t="s">
        <v>139</v>
      </c>
      <c r="C16" s="14" t="s">
        <v>140</v>
      </c>
      <c r="D16" s="14" t="s">
        <v>136</v>
      </c>
      <c r="E16" s="14" t="s">
        <v>137</v>
      </c>
      <c r="F16" s="14" t="s">
        <v>138</v>
      </c>
      <c r="G16" s="52" t="s">
        <v>1150</v>
      </c>
      <c r="H16" s="23">
        <v>1.83</v>
      </c>
      <c r="I16" s="14" t="s">
        <v>49</v>
      </c>
      <c r="J16" s="13">
        <v>7.4999999999999997E-3</v>
      </c>
      <c r="K16" s="13">
        <v>1.2500000000000001E-2</v>
      </c>
      <c r="L16" s="23">
        <v>5207000</v>
      </c>
      <c r="M16" s="23">
        <v>111.09</v>
      </c>
      <c r="N16" s="23">
        <v>0</v>
      </c>
      <c r="O16" s="23">
        <v>5784.4562999999998</v>
      </c>
      <c r="P16" s="13">
        <v>2.39923756E-4</v>
      </c>
      <c r="Q16" s="13">
        <v>0.19859035508199999</v>
      </c>
      <c r="R16" s="60">
        <v>3.6699526977999997E-2</v>
      </c>
    </row>
    <row r="17" spans="2:18" ht="12.75" customHeight="1" x14ac:dyDescent="0.2">
      <c r="B17" s="56" t="s">
        <v>141</v>
      </c>
      <c r="C17" s="14" t="s">
        <v>142</v>
      </c>
      <c r="D17" s="14" t="s">
        <v>136</v>
      </c>
      <c r="E17" s="14" t="s">
        <v>137</v>
      </c>
      <c r="F17" s="14" t="s">
        <v>138</v>
      </c>
      <c r="G17" s="52" t="s">
        <v>1150</v>
      </c>
      <c r="H17" s="23">
        <v>2.58</v>
      </c>
      <c r="I17" s="14" t="s">
        <v>49</v>
      </c>
      <c r="J17" s="13">
        <v>1E-3</v>
      </c>
      <c r="K17" s="13">
        <v>1.1299999999999999E-2</v>
      </c>
      <c r="L17" s="23">
        <v>555567</v>
      </c>
      <c r="M17" s="23">
        <v>108.67</v>
      </c>
      <c r="N17" s="23">
        <v>0</v>
      </c>
      <c r="O17" s="23">
        <v>603.73465999999996</v>
      </c>
      <c r="P17" s="13">
        <v>2.7682064857907999E-5</v>
      </c>
      <c r="Q17" s="13">
        <v>2.0727251496999999E-2</v>
      </c>
      <c r="R17" s="60">
        <v>3.8303991399999998E-3</v>
      </c>
    </row>
    <row r="18" spans="2:18" ht="12.75" customHeight="1" x14ac:dyDescent="0.2">
      <c r="B18" s="56" t="s">
        <v>143</v>
      </c>
      <c r="C18" s="14" t="s">
        <v>144</v>
      </c>
      <c r="D18" s="14" t="s">
        <v>136</v>
      </c>
      <c r="E18" s="14" t="s">
        <v>137</v>
      </c>
      <c r="F18" s="14" t="s">
        <v>138</v>
      </c>
      <c r="G18" s="52" t="s">
        <v>1150</v>
      </c>
      <c r="H18" s="23">
        <v>4.7300000000000004</v>
      </c>
      <c r="I18" s="14" t="s">
        <v>49</v>
      </c>
      <c r="J18" s="13">
        <v>1.0999999999999999E-2</v>
      </c>
      <c r="K18" s="13">
        <v>1.21E-2</v>
      </c>
      <c r="L18" s="23">
        <v>2374776</v>
      </c>
      <c r="M18" s="23">
        <v>100.55</v>
      </c>
      <c r="N18" s="23">
        <v>0</v>
      </c>
      <c r="O18" s="23">
        <v>2387.83727</v>
      </c>
      <c r="P18" s="13">
        <v>3.4933754200000002E-4</v>
      </c>
      <c r="Q18" s="13">
        <v>8.1978569244000002E-2</v>
      </c>
      <c r="R18" s="60">
        <v>1.5149651715E-2</v>
      </c>
    </row>
    <row r="19" spans="2:18" ht="12.75" customHeight="1" x14ac:dyDescent="0.2">
      <c r="B19" s="56" t="s">
        <v>145</v>
      </c>
      <c r="C19" s="14" t="s">
        <v>146</v>
      </c>
      <c r="D19" s="14" t="s">
        <v>136</v>
      </c>
      <c r="E19" s="14" t="s">
        <v>137</v>
      </c>
      <c r="F19" s="14" t="s">
        <v>138</v>
      </c>
      <c r="G19" s="52" t="s">
        <v>1150</v>
      </c>
      <c r="H19" s="23">
        <v>7.89</v>
      </c>
      <c r="I19" s="14" t="s">
        <v>49</v>
      </c>
      <c r="J19" s="13">
        <v>1E-3</v>
      </c>
      <c r="K19" s="13">
        <v>1.46E-2</v>
      </c>
      <c r="L19" s="23">
        <v>665000</v>
      </c>
      <c r="M19" s="23">
        <v>100.3</v>
      </c>
      <c r="N19" s="23">
        <v>0</v>
      </c>
      <c r="O19" s="23">
        <v>666.995</v>
      </c>
      <c r="P19" s="13">
        <v>2.57746193641033E-5</v>
      </c>
      <c r="Q19" s="13">
        <v>2.2899088006999999E-2</v>
      </c>
      <c r="R19" s="60">
        <v>4.2317548490000004E-3</v>
      </c>
    </row>
    <row r="20" spans="2:18" ht="12.75" customHeight="1" x14ac:dyDescent="0.2">
      <c r="B20" s="55" t="s">
        <v>147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22">
        <v>3.7194389021830001</v>
      </c>
      <c r="I20" s="52" t="s">
        <v>1150</v>
      </c>
      <c r="J20" s="52" t="s">
        <v>1150</v>
      </c>
      <c r="K20" s="52" t="s">
        <v>1150</v>
      </c>
      <c r="L20" s="52" t="s">
        <v>1150</v>
      </c>
      <c r="M20" s="52" t="s">
        <v>1150</v>
      </c>
      <c r="N20" s="52" t="s">
        <v>1150</v>
      </c>
      <c r="O20" s="22">
        <v>17313.872749999999</v>
      </c>
      <c r="P20" s="52" t="s">
        <v>1150</v>
      </c>
      <c r="Q20" s="20">
        <v>0.59441509434100004</v>
      </c>
      <c r="R20" s="59">
        <v>0.10984799731100001</v>
      </c>
    </row>
    <row r="21" spans="2:18" ht="12.75" customHeight="1" x14ac:dyDescent="0.2">
      <c r="B21" s="55" t="s">
        <v>148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22">
        <v>0.76783417011099997</v>
      </c>
      <c r="I21" s="52" t="s">
        <v>1150</v>
      </c>
      <c r="J21" s="52" t="s">
        <v>1150</v>
      </c>
      <c r="K21" s="52" t="s">
        <v>1150</v>
      </c>
      <c r="L21" s="52" t="s">
        <v>1150</v>
      </c>
      <c r="M21" s="52" t="s">
        <v>1150</v>
      </c>
      <c r="N21" s="52" t="s">
        <v>1150</v>
      </c>
      <c r="O21" s="22">
        <v>6301.0160999999998</v>
      </c>
      <c r="P21" s="52" t="s">
        <v>1150</v>
      </c>
      <c r="Q21" s="20">
        <v>0.21632474337800001</v>
      </c>
      <c r="R21" s="59">
        <v>3.9976844556999999E-2</v>
      </c>
    </row>
    <row r="22" spans="2:18" ht="12.75" customHeight="1" x14ac:dyDescent="0.2">
      <c r="B22" s="56" t="s">
        <v>149</v>
      </c>
      <c r="C22" s="14" t="s">
        <v>150</v>
      </c>
      <c r="D22" s="14" t="s">
        <v>136</v>
      </c>
      <c r="E22" s="14" t="s">
        <v>137</v>
      </c>
      <c r="F22" s="14" t="s">
        <v>138</v>
      </c>
      <c r="G22" s="52" t="s">
        <v>1150</v>
      </c>
      <c r="H22" s="23">
        <v>0.85</v>
      </c>
      <c r="I22" s="14" t="s">
        <v>49</v>
      </c>
      <c r="J22" s="13">
        <v>0</v>
      </c>
      <c r="K22" s="13">
        <v>4.1399999999999999E-2</v>
      </c>
      <c r="L22" s="23">
        <v>3900000</v>
      </c>
      <c r="M22" s="23">
        <v>96.61</v>
      </c>
      <c r="N22" s="23">
        <v>0</v>
      </c>
      <c r="O22" s="23">
        <v>3767.79</v>
      </c>
      <c r="P22" s="13">
        <v>2.78571428E-4</v>
      </c>
      <c r="Q22" s="13">
        <v>0.12935472500199999</v>
      </c>
      <c r="R22" s="60">
        <v>2.3904772303000001E-2</v>
      </c>
    </row>
    <row r="23" spans="2:18" ht="12.75" customHeight="1" x14ac:dyDescent="0.2">
      <c r="B23" s="56" t="s">
        <v>151</v>
      </c>
      <c r="C23" s="14" t="s">
        <v>152</v>
      </c>
      <c r="D23" s="14" t="s">
        <v>136</v>
      </c>
      <c r="E23" s="14" t="s">
        <v>137</v>
      </c>
      <c r="F23" s="14" t="s">
        <v>138</v>
      </c>
      <c r="G23" s="52" t="s">
        <v>1150</v>
      </c>
      <c r="H23" s="23">
        <v>0.93</v>
      </c>
      <c r="I23" s="14" t="s">
        <v>49</v>
      </c>
      <c r="J23" s="13">
        <v>0</v>
      </c>
      <c r="K23" s="13">
        <v>4.1099999999999998E-2</v>
      </c>
      <c r="L23" s="23">
        <v>662000</v>
      </c>
      <c r="M23" s="23">
        <v>96.34</v>
      </c>
      <c r="N23" s="23">
        <v>0</v>
      </c>
      <c r="O23" s="23">
        <v>637.77080000000001</v>
      </c>
      <c r="P23" s="13">
        <v>4.7285714285714302E-5</v>
      </c>
      <c r="Q23" s="13">
        <v>2.1895770849000001E-2</v>
      </c>
      <c r="R23" s="60">
        <v>4.0463416889999996E-3</v>
      </c>
    </row>
    <row r="24" spans="2:18" ht="12.75" customHeight="1" x14ac:dyDescent="0.2">
      <c r="B24" s="56" t="s">
        <v>153</v>
      </c>
      <c r="C24" s="14" t="s">
        <v>154</v>
      </c>
      <c r="D24" s="14" t="s">
        <v>136</v>
      </c>
      <c r="E24" s="14" t="s">
        <v>137</v>
      </c>
      <c r="F24" s="14" t="s">
        <v>138</v>
      </c>
      <c r="G24" s="52" t="s">
        <v>1150</v>
      </c>
      <c r="H24" s="23">
        <v>0.18</v>
      </c>
      <c r="I24" s="14" t="s">
        <v>49</v>
      </c>
      <c r="J24" s="13">
        <v>0</v>
      </c>
      <c r="K24" s="13">
        <v>4.4999999999999998E-2</v>
      </c>
      <c r="L24" s="23">
        <v>154385</v>
      </c>
      <c r="M24" s="23">
        <v>99.22</v>
      </c>
      <c r="N24" s="23">
        <v>0</v>
      </c>
      <c r="O24" s="23">
        <v>153.1808</v>
      </c>
      <c r="P24" s="13">
        <v>3.0271568627451002E-6</v>
      </c>
      <c r="Q24" s="13">
        <v>5.2589608919999999E-3</v>
      </c>
      <c r="R24" s="60">
        <v>9.7185675000000004E-4</v>
      </c>
    </row>
    <row r="25" spans="2:18" ht="12.75" customHeight="1" x14ac:dyDescent="0.2">
      <c r="B25" s="56" t="s">
        <v>155</v>
      </c>
      <c r="C25" s="14" t="s">
        <v>156</v>
      </c>
      <c r="D25" s="14" t="s">
        <v>136</v>
      </c>
      <c r="E25" s="14" t="s">
        <v>137</v>
      </c>
      <c r="F25" s="14" t="s">
        <v>138</v>
      </c>
      <c r="G25" s="52" t="s">
        <v>1150</v>
      </c>
      <c r="H25" s="23">
        <v>0.43</v>
      </c>
      <c r="I25" s="14" t="s">
        <v>49</v>
      </c>
      <c r="J25" s="13">
        <v>0</v>
      </c>
      <c r="K25" s="13">
        <v>4.4699999999999997E-2</v>
      </c>
      <c r="L25" s="23">
        <v>400000</v>
      </c>
      <c r="M25" s="23">
        <v>98.15</v>
      </c>
      <c r="N25" s="23">
        <v>0</v>
      </c>
      <c r="O25" s="23">
        <v>392.6</v>
      </c>
      <c r="P25" s="13">
        <v>2.22222222222222E-5</v>
      </c>
      <c r="Q25" s="13">
        <v>1.3478634699E-2</v>
      </c>
      <c r="R25" s="60">
        <v>2.4908536850000002E-3</v>
      </c>
    </row>
    <row r="26" spans="2:18" ht="12.75" customHeight="1" x14ac:dyDescent="0.2">
      <c r="B26" s="56" t="s">
        <v>157</v>
      </c>
      <c r="C26" s="14" t="s">
        <v>158</v>
      </c>
      <c r="D26" s="14" t="s">
        <v>136</v>
      </c>
      <c r="E26" s="14" t="s">
        <v>137</v>
      </c>
      <c r="F26" s="14" t="s">
        <v>138</v>
      </c>
      <c r="G26" s="52" t="s">
        <v>1150</v>
      </c>
      <c r="H26" s="23">
        <v>0.6</v>
      </c>
      <c r="I26" s="14" t="s">
        <v>49</v>
      </c>
      <c r="J26" s="13">
        <v>0</v>
      </c>
      <c r="K26" s="13">
        <v>4.2599999999999999E-2</v>
      </c>
      <c r="L26" s="23">
        <v>920000</v>
      </c>
      <c r="M26" s="23">
        <v>97.53</v>
      </c>
      <c r="N26" s="23">
        <v>0</v>
      </c>
      <c r="O26" s="23">
        <v>897.27599999999995</v>
      </c>
      <c r="P26" s="13">
        <v>5.1111111111111101E-5</v>
      </c>
      <c r="Q26" s="13">
        <v>3.0805031657999998E-2</v>
      </c>
      <c r="R26" s="60">
        <v>5.6927744040000004E-3</v>
      </c>
    </row>
    <row r="27" spans="2:18" ht="12.75" customHeight="1" x14ac:dyDescent="0.2">
      <c r="B27" s="56" t="s">
        <v>159</v>
      </c>
      <c r="C27" s="14" t="s">
        <v>160</v>
      </c>
      <c r="D27" s="14" t="s">
        <v>136</v>
      </c>
      <c r="E27" s="14" t="s">
        <v>137</v>
      </c>
      <c r="F27" s="14" t="s">
        <v>138</v>
      </c>
      <c r="G27" s="52" t="s">
        <v>1150</v>
      </c>
      <c r="H27" s="23">
        <v>0.68</v>
      </c>
      <c r="I27" s="14" t="s">
        <v>49</v>
      </c>
      <c r="J27" s="13">
        <v>0</v>
      </c>
      <c r="K27" s="13">
        <v>4.1399999999999999E-2</v>
      </c>
      <c r="L27" s="23">
        <v>465000</v>
      </c>
      <c r="M27" s="23">
        <v>97.29</v>
      </c>
      <c r="N27" s="23">
        <v>0</v>
      </c>
      <c r="O27" s="23">
        <v>452.39850000000001</v>
      </c>
      <c r="P27" s="13">
        <v>2.5833333333333298E-5</v>
      </c>
      <c r="Q27" s="13">
        <v>1.5531620275E-2</v>
      </c>
      <c r="R27" s="60">
        <v>2.8702457230000001E-3</v>
      </c>
    </row>
    <row r="28" spans="2:18" ht="12.75" customHeight="1" x14ac:dyDescent="0.2">
      <c r="B28" s="55" t="s">
        <v>161</v>
      </c>
      <c r="C28" s="52" t="s">
        <v>1150</v>
      </c>
      <c r="D28" s="52" t="s">
        <v>1150</v>
      </c>
      <c r="E28" s="52" t="s">
        <v>1150</v>
      </c>
      <c r="F28" s="52" t="s">
        <v>1150</v>
      </c>
      <c r="G28" s="52" t="s">
        <v>1150</v>
      </c>
      <c r="H28" s="22">
        <v>5.4153595479019998</v>
      </c>
      <c r="I28" s="52" t="s">
        <v>1150</v>
      </c>
      <c r="J28" s="52" t="s">
        <v>1150</v>
      </c>
      <c r="K28" s="52" t="s">
        <v>1150</v>
      </c>
      <c r="L28" s="52" t="s">
        <v>1150</v>
      </c>
      <c r="M28" s="52" t="s">
        <v>1150</v>
      </c>
      <c r="N28" s="52" t="s">
        <v>1150</v>
      </c>
      <c r="O28" s="22">
        <v>10987.555549999999</v>
      </c>
      <c r="P28" s="52" t="s">
        <v>1150</v>
      </c>
      <c r="Q28" s="20">
        <v>0.37722172058999998</v>
      </c>
      <c r="R28" s="59">
        <v>6.9710629731999998E-2</v>
      </c>
    </row>
    <row r="29" spans="2:18" ht="12.75" customHeight="1" x14ac:dyDescent="0.2">
      <c r="B29" s="56" t="s">
        <v>162</v>
      </c>
      <c r="C29" s="14" t="s">
        <v>163</v>
      </c>
      <c r="D29" s="14" t="s">
        <v>136</v>
      </c>
      <c r="E29" s="14" t="s">
        <v>137</v>
      </c>
      <c r="F29" s="14" t="s">
        <v>138</v>
      </c>
      <c r="G29" s="52" t="s">
        <v>1150</v>
      </c>
      <c r="H29" s="23">
        <v>4.67</v>
      </c>
      <c r="I29" s="14" t="s">
        <v>49</v>
      </c>
      <c r="J29" s="13">
        <v>3.7499999999999999E-2</v>
      </c>
      <c r="K29" s="13">
        <v>3.7100000000000001E-2</v>
      </c>
      <c r="L29" s="23">
        <v>3816260</v>
      </c>
      <c r="M29" s="23">
        <v>102.8</v>
      </c>
      <c r="N29" s="23">
        <v>0</v>
      </c>
      <c r="O29" s="23">
        <v>3923.11528</v>
      </c>
      <c r="P29" s="13">
        <v>2.9799673300000002E-4</v>
      </c>
      <c r="Q29" s="13">
        <v>0.13468730958899999</v>
      </c>
      <c r="R29" s="60">
        <v>2.4890234723000001E-2</v>
      </c>
    </row>
    <row r="30" spans="2:18" ht="12.75" customHeight="1" x14ac:dyDescent="0.2">
      <c r="B30" s="56" t="s">
        <v>164</v>
      </c>
      <c r="C30" s="14" t="s">
        <v>165</v>
      </c>
      <c r="D30" s="14" t="s">
        <v>136</v>
      </c>
      <c r="E30" s="14" t="s">
        <v>137</v>
      </c>
      <c r="F30" s="14" t="s">
        <v>138</v>
      </c>
      <c r="G30" s="52" t="s">
        <v>1150</v>
      </c>
      <c r="H30" s="23">
        <v>2.14</v>
      </c>
      <c r="I30" s="14" t="s">
        <v>49</v>
      </c>
      <c r="J30" s="13">
        <v>5.0000000000000001E-3</v>
      </c>
      <c r="K30" s="13">
        <v>3.7600000000000001E-2</v>
      </c>
      <c r="L30" s="23">
        <v>2522300</v>
      </c>
      <c r="M30" s="23">
        <v>93.78</v>
      </c>
      <c r="N30" s="23">
        <v>0</v>
      </c>
      <c r="O30" s="23">
        <v>2365.4129400000002</v>
      </c>
      <c r="P30" s="13">
        <v>9.4391290688538505E-5</v>
      </c>
      <c r="Q30" s="13">
        <v>8.1208703342999997E-2</v>
      </c>
      <c r="R30" s="60">
        <v>1.5007380383E-2</v>
      </c>
    </row>
    <row r="31" spans="2:18" ht="12.75" customHeight="1" x14ac:dyDescent="0.2">
      <c r="B31" s="56" t="s">
        <v>166</v>
      </c>
      <c r="C31" s="14" t="s">
        <v>167</v>
      </c>
      <c r="D31" s="14" t="s">
        <v>136</v>
      </c>
      <c r="E31" s="14" t="s">
        <v>137</v>
      </c>
      <c r="F31" s="14" t="s">
        <v>138</v>
      </c>
      <c r="G31" s="52" t="s">
        <v>1150</v>
      </c>
      <c r="H31" s="23">
        <v>1.32</v>
      </c>
      <c r="I31" s="14" t="s">
        <v>49</v>
      </c>
      <c r="J31" s="13">
        <v>5.0000000000000001E-3</v>
      </c>
      <c r="K31" s="13">
        <v>3.8300000000000001E-2</v>
      </c>
      <c r="L31" s="23">
        <v>131000</v>
      </c>
      <c r="M31" s="23">
        <v>96.1</v>
      </c>
      <c r="N31" s="23">
        <v>0</v>
      </c>
      <c r="O31" s="23">
        <v>125.89100000000001</v>
      </c>
      <c r="P31" s="13">
        <v>5.5816477467271501E-6</v>
      </c>
      <c r="Q31" s="13">
        <v>4.3220550199999999E-3</v>
      </c>
      <c r="R31" s="60">
        <v>7.9871640599999999E-4</v>
      </c>
    </row>
    <row r="32" spans="2:18" ht="12.75" customHeight="1" x14ac:dyDescent="0.2">
      <c r="B32" s="56" t="s">
        <v>168</v>
      </c>
      <c r="C32" s="14" t="s">
        <v>169</v>
      </c>
      <c r="D32" s="14" t="s">
        <v>136</v>
      </c>
      <c r="E32" s="14" t="s">
        <v>137</v>
      </c>
      <c r="F32" s="14" t="s">
        <v>138</v>
      </c>
      <c r="G32" s="52" t="s">
        <v>1150</v>
      </c>
      <c r="H32" s="23">
        <v>6.02</v>
      </c>
      <c r="I32" s="14" t="s">
        <v>49</v>
      </c>
      <c r="J32" s="13">
        <v>0.01</v>
      </c>
      <c r="K32" s="13">
        <v>3.8100000000000002E-2</v>
      </c>
      <c r="L32" s="23">
        <v>2888640</v>
      </c>
      <c r="M32" s="23">
        <v>85.38</v>
      </c>
      <c r="N32" s="23">
        <v>0</v>
      </c>
      <c r="O32" s="23">
        <v>2466.3208300000001</v>
      </c>
      <c r="P32" s="13">
        <v>7.6509217192640401E-5</v>
      </c>
      <c r="Q32" s="13">
        <v>8.4673045136000005E-2</v>
      </c>
      <c r="R32" s="60">
        <v>1.5647591257999999E-2</v>
      </c>
    </row>
    <row r="33" spans="2:18" ht="12.75" customHeight="1" x14ac:dyDescent="0.2">
      <c r="B33" s="56" t="s">
        <v>170</v>
      </c>
      <c r="C33" s="14" t="s">
        <v>171</v>
      </c>
      <c r="D33" s="14" t="s">
        <v>136</v>
      </c>
      <c r="E33" s="14" t="s">
        <v>137</v>
      </c>
      <c r="F33" s="14" t="s">
        <v>138</v>
      </c>
      <c r="G33" s="52" t="s">
        <v>1150</v>
      </c>
      <c r="H33" s="23">
        <v>7.82</v>
      </c>
      <c r="I33" s="14" t="s">
        <v>49</v>
      </c>
      <c r="J33" s="13">
        <v>1.2999999999999999E-2</v>
      </c>
      <c r="K33" s="13">
        <v>3.9699999999999999E-2</v>
      </c>
      <c r="L33" s="23">
        <v>225000</v>
      </c>
      <c r="M33" s="23">
        <v>82.23</v>
      </c>
      <c r="N33" s="23">
        <v>0</v>
      </c>
      <c r="O33" s="23">
        <v>185.01750000000001</v>
      </c>
      <c r="P33" s="13">
        <v>1.04488826034603E-5</v>
      </c>
      <c r="Q33" s="13">
        <v>6.3519696779999997E-3</v>
      </c>
      <c r="R33" s="60">
        <v>1.173844935E-3</v>
      </c>
    </row>
    <row r="34" spans="2:18" ht="12.75" customHeight="1" x14ac:dyDescent="0.2">
      <c r="B34" s="56" t="s">
        <v>172</v>
      </c>
      <c r="C34" s="14" t="s">
        <v>173</v>
      </c>
      <c r="D34" s="14" t="s">
        <v>136</v>
      </c>
      <c r="E34" s="14" t="s">
        <v>137</v>
      </c>
      <c r="F34" s="14" t="s">
        <v>138</v>
      </c>
      <c r="G34" s="52" t="s">
        <v>1150</v>
      </c>
      <c r="H34" s="23">
        <v>11.85</v>
      </c>
      <c r="I34" s="14" t="s">
        <v>49</v>
      </c>
      <c r="J34" s="13">
        <v>1.4999999999999999E-2</v>
      </c>
      <c r="K34" s="13">
        <v>4.3299999999999998E-2</v>
      </c>
      <c r="L34" s="23">
        <v>275000</v>
      </c>
      <c r="M34" s="23">
        <v>72.52</v>
      </c>
      <c r="N34" s="23">
        <v>0</v>
      </c>
      <c r="O34" s="23">
        <v>199.43</v>
      </c>
      <c r="P34" s="13">
        <v>1.0872936687285001E-5</v>
      </c>
      <c r="Q34" s="13">
        <v>6.8467756440000003E-3</v>
      </c>
      <c r="R34" s="60">
        <v>1.2652851509999999E-3</v>
      </c>
    </row>
    <row r="35" spans="2:18" ht="12.75" customHeight="1" x14ac:dyDescent="0.2">
      <c r="B35" s="56" t="s">
        <v>174</v>
      </c>
      <c r="C35" s="14" t="s">
        <v>175</v>
      </c>
      <c r="D35" s="14" t="s">
        <v>136</v>
      </c>
      <c r="E35" s="14" t="s">
        <v>137</v>
      </c>
      <c r="F35" s="14" t="s">
        <v>138</v>
      </c>
      <c r="G35" s="52" t="s">
        <v>1150</v>
      </c>
      <c r="H35" s="23">
        <v>4.5199999999999996</v>
      </c>
      <c r="I35" s="14" t="s">
        <v>49</v>
      </c>
      <c r="J35" s="13">
        <v>2.2499999999999999E-2</v>
      </c>
      <c r="K35" s="13">
        <v>3.6700000000000003E-2</v>
      </c>
      <c r="L35" s="23">
        <v>100000</v>
      </c>
      <c r="M35" s="23">
        <v>94.49</v>
      </c>
      <c r="N35" s="23">
        <v>0</v>
      </c>
      <c r="O35" s="23">
        <v>94.49</v>
      </c>
      <c r="P35" s="13">
        <v>3.6969232589083899E-6</v>
      </c>
      <c r="Q35" s="13">
        <v>3.2440045659999999E-3</v>
      </c>
      <c r="R35" s="60">
        <v>5.9949252300000005E-4</v>
      </c>
    </row>
    <row r="36" spans="2:18" ht="12.75" customHeight="1" x14ac:dyDescent="0.2">
      <c r="B36" s="56" t="s">
        <v>176</v>
      </c>
      <c r="C36" s="14" t="s">
        <v>177</v>
      </c>
      <c r="D36" s="14" t="s">
        <v>136</v>
      </c>
      <c r="E36" s="14" t="s">
        <v>137</v>
      </c>
      <c r="F36" s="14" t="s">
        <v>138</v>
      </c>
      <c r="G36" s="52" t="s">
        <v>1150</v>
      </c>
      <c r="H36" s="23">
        <v>3.13</v>
      </c>
      <c r="I36" s="14" t="s">
        <v>49</v>
      </c>
      <c r="J36" s="13">
        <v>0.02</v>
      </c>
      <c r="K36" s="13">
        <v>3.6499999999999998E-2</v>
      </c>
      <c r="L36" s="23">
        <v>376000</v>
      </c>
      <c r="M36" s="23">
        <v>96.55</v>
      </c>
      <c r="N36" s="23">
        <v>0</v>
      </c>
      <c r="O36" s="23">
        <v>363.02800000000002</v>
      </c>
      <c r="P36" s="13">
        <v>1.5010534836478399E-5</v>
      </c>
      <c r="Q36" s="13">
        <v>1.2463376968E-2</v>
      </c>
      <c r="R36" s="60">
        <v>2.3032339059999999E-3</v>
      </c>
    </row>
    <row r="37" spans="2:18" ht="12.75" customHeight="1" x14ac:dyDescent="0.2">
      <c r="B37" s="56" t="s">
        <v>178</v>
      </c>
      <c r="C37" s="14" t="s">
        <v>179</v>
      </c>
      <c r="D37" s="14" t="s">
        <v>136</v>
      </c>
      <c r="E37" s="14" t="s">
        <v>137</v>
      </c>
      <c r="F37" s="14" t="s">
        <v>138</v>
      </c>
      <c r="G37" s="52" t="s">
        <v>1150</v>
      </c>
      <c r="H37" s="23">
        <v>14.97</v>
      </c>
      <c r="I37" s="14" t="s">
        <v>49</v>
      </c>
      <c r="J37" s="13">
        <v>3.7499999999999999E-2</v>
      </c>
      <c r="K37" s="13">
        <v>4.5100000000000001E-2</v>
      </c>
      <c r="L37" s="23">
        <v>280000</v>
      </c>
      <c r="M37" s="23">
        <v>92</v>
      </c>
      <c r="N37" s="23">
        <v>0</v>
      </c>
      <c r="O37" s="23">
        <v>257.60000000000002</v>
      </c>
      <c r="P37" s="13">
        <v>1.11019940786793E-5</v>
      </c>
      <c r="Q37" s="13">
        <v>8.8438520079999992E-3</v>
      </c>
      <c r="R37" s="60">
        <v>1.634345158E-3</v>
      </c>
    </row>
    <row r="38" spans="2:18" ht="12.75" customHeight="1" x14ac:dyDescent="0.2">
      <c r="B38" s="56" t="s">
        <v>180</v>
      </c>
      <c r="C38" s="14" t="s">
        <v>181</v>
      </c>
      <c r="D38" s="14" t="s">
        <v>136</v>
      </c>
      <c r="E38" s="14" t="s">
        <v>137</v>
      </c>
      <c r="F38" s="14" t="s">
        <v>138</v>
      </c>
      <c r="G38" s="52" t="s">
        <v>1150</v>
      </c>
      <c r="H38" s="23">
        <v>11.79</v>
      </c>
      <c r="I38" s="14" t="s">
        <v>49</v>
      </c>
      <c r="J38" s="13">
        <v>5.5E-2</v>
      </c>
      <c r="K38" s="13">
        <v>4.3999999999999997E-2</v>
      </c>
      <c r="L38" s="23">
        <v>850000</v>
      </c>
      <c r="M38" s="23">
        <v>118.5</v>
      </c>
      <c r="N38" s="23">
        <v>0</v>
      </c>
      <c r="O38" s="23">
        <v>1007.25</v>
      </c>
      <c r="P38" s="13">
        <v>4.4023104547555097E-5</v>
      </c>
      <c r="Q38" s="13">
        <v>3.4580628633000002E-2</v>
      </c>
      <c r="R38" s="60">
        <v>6.3905052829999996E-3</v>
      </c>
    </row>
    <row r="39" spans="2:18" ht="12.75" customHeight="1" x14ac:dyDescent="0.2">
      <c r="B39" s="55" t="s">
        <v>182</v>
      </c>
      <c r="C39" s="52" t="s">
        <v>1150</v>
      </c>
      <c r="D39" s="52" t="s">
        <v>1150</v>
      </c>
      <c r="E39" s="52" t="s">
        <v>1150</v>
      </c>
      <c r="F39" s="52" t="s">
        <v>1150</v>
      </c>
      <c r="G39" s="52" t="s">
        <v>1150</v>
      </c>
      <c r="H39" s="22">
        <v>2.2999999999999998</v>
      </c>
      <c r="I39" s="52" t="s">
        <v>1150</v>
      </c>
      <c r="J39" s="52" t="s">
        <v>1150</v>
      </c>
      <c r="K39" s="52" t="s">
        <v>1150</v>
      </c>
      <c r="L39" s="52" t="s">
        <v>1150</v>
      </c>
      <c r="M39" s="52" t="s">
        <v>1150</v>
      </c>
      <c r="N39" s="52" t="s">
        <v>1150</v>
      </c>
      <c r="O39" s="22">
        <v>25.301100000000002</v>
      </c>
      <c r="P39" s="52" t="s">
        <v>1150</v>
      </c>
      <c r="Q39" s="20">
        <v>8.6863037200000004E-4</v>
      </c>
      <c r="R39" s="59">
        <v>1.6052302100000001E-4</v>
      </c>
    </row>
    <row r="40" spans="2:18" ht="12.75" customHeight="1" x14ac:dyDescent="0.2">
      <c r="B40" s="56" t="s">
        <v>183</v>
      </c>
      <c r="C40" s="14" t="s">
        <v>184</v>
      </c>
      <c r="D40" s="14" t="s">
        <v>136</v>
      </c>
      <c r="E40" s="14" t="s">
        <v>137</v>
      </c>
      <c r="F40" s="14" t="s">
        <v>138</v>
      </c>
      <c r="G40" s="52" t="s">
        <v>1150</v>
      </c>
      <c r="H40" s="23">
        <v>2.2999999999999998</v>
      </c>
      <c r="I40" s="14" t="s">
        <v>49</v>
      </c>
      <c r="J40" s="13">
        <v>4.1519E-2</v>
      </c>
      <c r="K40" s="13">
        <v>4.65E-2</v>
      </c>
      <c r="L40" s="23">
        <v>25518</v>
      </c>
      <c r="M40" s="23">
        <v>99.15</v>
      </c>
      <c r="N40" s="23">
        <v>0</v>
      </c>
      <c r="O40" s="23">
        <v>25.301100000000002</v>
      </c>
      <c r="P40" s="13">
        <v>1.20279672155642E-6</v>
      </c>
      <c r="Q40" s="13">
        <v>8.6863037200000004E-4</v>
      </c>
      <c r="R40" s="60">
        <v>1.6052302100000001E-4</v>
      </c>
    </row>
    <row r="41" spans="2:18" ht="12.75" customHeight="1" x14ac:dyDescent="0.2">
      <c r="B41" s="55" t="s">
        <v>185</v>
      </c>
      <c r="C41" s="52" t="s">
        <v>1150</v>
      </c>
      <c r="D41" s="52" t="s">
        <v>1150</v>
      </c>
      <c r="E41" s="52" t="s">
        <v>1150</v>
      </c>
      <c r="F41" s="52" t="s">
        <v>1150</v>
      </c>
      <c r="G41" s="52" t="s">
        <v>1150</v>
      </c>
      <c r="H41" s="52" t="s">
        <v>1150</v>
      </c>
      <c r="I41" s="52" t="s">
        <v>1150</v>
      </c>
      <c r="J41" s="52" t="s">
        <v>1150</v>
      </c>
      <c r="K41" s="52" t="s">
        <v>1150</v>
      </c>
      <c r="L41" s="52" t="s">
        <v>1150</v>
      </c>
      <c r="M41" s="52" t="s">
        <v>1150</v>
      </c>
      <c r="N41" s="52" t="s">
        <v>1150</v>
      </c>
      <c r="O41" s="52" t="s">
        <v>1150</v>
      </c>
      <c r="P41" s="52" t="s">
        <v>1150</v>
      </c>
      <c r="Q41" s="52" t="s">
        <v>1150</v>
      </c>
      <c r="R41" s="66" t="s">
        <v>1150</v>
      </c>
    </row>
    <row r="42" spans="2:18" x14ac:dyDescent="0.2">
      <c r="B42" s="55" t="s">
        <v>186</v>
      </c>
      <c r="C42" s="52" t="s">
        <v>1150</v>
      </c>
      <c r="D42" s="52" t="s">
        <v>1150</v>
      </c>
      <c r="E42" s="52" t="s">
        <v>1150</v>
      </c>
      <c r="F42" s="52" t="s">
        <v>1150</v>
      </c>
      <c r="G42" s="52" t="s">
        <v>1150</v>
      </c>
      <c r="H42" s="22">
        <v>2.4133433816640002</v>
      </c>
      <c r="I42" s="52" t="s">
        <v>1150</v>
      </c>
      <c r="J42" s="52" t="s">
        <v>1150</v>
      </c>
      <c r="K42" s="52" t="s">
        <v>1150</v>
      </c>
      <c r="L42" s="52" t="s">
        <v>1150</v>
      </c>
      <c r="M42" s="52" t="s">
        <v>1150</v>
      </c>
      <c r="N42" s="52" t="s">
        <v>1150</v>
      </c>
      <c r="O42" s="22">
        <v>1298.7652399999999</v>
      </c>
      <c r="P42" s="52" t="s">
        <v>1150</v>
      </c>
      <c r="Q42" s="20">
        <v>4.4588849288999997E-2</v>
      </c>
      <c r="R42" s="59">
        <v>8.2400259399999995E-3</v>
      </c>
    </row>
    <row r="43" spans="2:18" x14ac:dyDescent="0.2">
      <c r="B43" s="55" t="s">
        <v>187</v>
      </c>
      <c r="C43" s="52" t="s">
        <v>1150</v>
      </c>
      <c r="D43" s="52" t="s">
        <v>1150</v>
      </c>
      <c r="E43" s="52" t="s">
        <v>1150</v>
      </c>
      <c r="F43" s="52" t="s">
        <v>1150</v>
      </c>
      <c r="G43" s="52" t="s">
        <v>1150</v>
      </c>
      <c r="H43" s="22">
        <v>6.2759999999999998</v>
      </c>
      <c r="I43" s="52" t="s">
        <v>1150</v>
      </c>
      <c r="J43" s="52" t="s">
        <v>1150</v>
      </c>
      <c r="K43" s="52" t="s">
        <v>1150</v>
      </c>
      <c r="L43" s="52" t="s">
        <v>1150</v>
      </c>
      <c r="M43" s="52" t="s">
        <v>1150</v>
      </c>
      <c r="N43" s="52" t="s">
        <v>1150</v>
      </c>
      <c r="O43" s="22">
        <v>414.35305</v>
      </c>
      <c r="P43" s="52" t="s">
        <v>1150</v>
      </c>
      <c r="Q43" s="20">
        <v>1.42254544E-2</v>
      </c>
      <c r="R43" s="59">
        <v>2.6288660759999998E-3</v>
      </c>
    </row>
    <row r="44" spans="2:18" x14ac:dyDescent="0.2">
      <c r="B44" s="56" t="s">
        <v>188</v>
      </c>
      <c r="C44" s="14" t="s">
        <v>189</v>
      </c>
      <c r="D44" s="14" t="s">
        <v>190</v>
      </c>
      <c r="E44" s="14" t="s">
        <v>191</v>
      </c>
      <c r="F44" s="14" t="s">
        <v>192</v>
      </c>
      <c r="G44" s="52" t="s">
        <v>1150</v>
      </c>
      <c r="H44" s="23">
        <v>6.2759999999999998</v>
      </c>
      <c r="I44" s="14" t="s">
        <v>50</v>
      </c>
      <c r="J44" s="13">
        <v>6.5000000000000002E-2</v>
      </c>
      <c r="K44" s="13">
        <v>5.2760000000000001E-2</v>
      </c>
      <c r="L44" s="23">
        <v>105000</v>
      </c>
      <c r="M44" s="23">
        <v>108.80119999999999</v>
      </c>
      <c r="N44" s="23">
        <v>0</v>
      </c>
      <c r="O44" s="23">
        <v>414.35305</v>
      </c>
      <c r="P44" s="13">
        <v>6.9999999999999994E-5</v>
      </c>
      <c r="Q44" s="13">
        <v>1.42254544E-2</v>
      </c>
      <c r="R44" s="60">
        <v>2.6288660759999998E-3</v>
      </c>
    </row>
    <row r="45" spans="2:18" x14ac:dyDescent="0.2">
      <c r="B45" s="55" t="s">
        <v>193</v>
      </c>
      <c r="C45" s="52" t="s">
        <v>1150</v>
      </c>
      <c r="D45" s="52" t="s">
        <v>1150</v>
      </c>
      <c r="E45" s="52" t="s">
        <v>1150</v>
      </c>
      <c r="F45" s="52" t="s">
        <v>1150</v>
      </c>
      <c r="G45" s="52" t="s">
        <v>1150</v>
      </c>
      <c r="H45" s="22">
        <v>0.603662817548</v>
      </c>
      <c r="I45" s="52" t="s">
        <v>1150</v>
      </c>
      <c r="J45" s="52" t="s">
        <v>1150</v>
      </c>
      <c r="K45" s="52" t="s">
        <v>1150</v>
      </c>
      <c r="L45" s="52" t="s">
        <v>1150</v>
      </c>
      <c r="M45" s="52" t="s">
        <v>1150</v>
      </c>
      <c r="N45" s="52" t="s">
        <v>1150</v>
      </c>
      <c r="O45" s="22">
        <v>884.41219000000001</v>
      </c>
      <c r="P45" s="52" t="s">
        <v>1150</v>
      </c>
      <c r="Q45" s="20">
        <v>3.0363394887999998E-2</v>
      </c>
      <c r="R45" s="59">
        <v>5.6111598640000001E-3</v>
      </c>
    </row>
    <row r="46" spans="2:18" x14ac:dyDescent="0.2">
      <c r="B46" s="56" t="s">
        <v>194</v>
      </c>
      <c r="C46" s="14" t="s">
        <v>195</v>
      </c>
      <c r="D46" s="14" t="s">
        <v>196</v>
      </c>
      <c r="E46" s="14" t="s">
        <v>197</v>
      </c>
      <c r="F46" s="14" t="s">
        <v>198</v>
      </c>
      <c r="G46" s="52" t="s">
        <v>1150</v>
      </c>
      <c r="H46" s="23">
        <v>0.43099999999999999</v>
      </c>
      <c r="I46" s="14" t="s">
        <v>50</v>
      </c>
      <c r="J46" s="13">
        <v>0</v>
      </c>
      <c r="K46" s="13">
        <v>5.2429999999999997E-2</v>
      </c>
      <c r="L46" s="23">
        <v>127000</v>
      </c>
      <c r="M46" s="23">
        <v>97.5</v>
      </c>
      <c r="N46" s="23">
        <v>0</v>
      </c>
      <c r="O46" s="23">
        <v>449.11327</v>
      </c>
      <c r="P46" s="13">
        <v>1.8053364038267401E-6</v>
      </c>
      <c r="Q46" s="13">
        <v>1.5418832667000001E-2</v>
      </c>
      <c r="R46" s="60">
        <v>2.849402556E-3</v>
      </c>
    </row>
    <row r="47" spans="2:18" ht="13.5" thickBot="1" x14ac:dyDescent="0.25">
      <c r="B47" s="56" t="s">
        <v>199</v>
      </c>
      <c r="C47" s="14" t="s">
        <v>200</v>
      </c>
      <c r="D47" s="14" t="s">
        <v>201</v>
      </c>
      <c r="E47" s="14" t="s">
        <v>197</v>
      </c>
      <c r="F47" s="14" t="s">
        <v>198</v>
      </c>
      <c r="G47" s="52" t="s">
        <v>1150</v>
      </c>
      <c r="H47" s="23">
        <v>0.85</v>
      </c>
      <c r="I47" s="14" t="s">
        <v>50</v>
      </c>
      <c r="J47" s="13">
        <v>0</v>
      </c>
      <c r="K47" s="13">
        <v>4.8149999999999998E-2</v>
      </c>
      <c r="L47" s="23">
        <v>94000</v>
      </c>
      <c r="M47" s="23">
        <v>96.130099999999999</v>
      </c>
      <c r="N47" s="23">
        <v>0</v>
      </c>
      <c r="O47" s="23">
        <v>327.74403999999998</v>
      </c>
      <c r="P47" s="13">
        <v>1.9263479312252798E-6</v>
      </c>
      <c r="Q47" s="13">
        <v>1.1252017805E-2</v>
      </c>
      <c r="R47" s="60">
        <v>2.0793745530000001E-3</v>
      </c>
    </row>
    <row r="48" spans="2:18" x14ac:dyDescent="0.2">
      <c r="B48" s="70" t="s">
        <v>202</v>
      </c>
      <c r="C48" s="71" t="s">
        <v>203</v>
      </c>
      <c r="D48" s="71" t="s">
        <v>204</v>
      </c>
      <c r="E48" s="71" t="s">
        <v>205</v>
      </c>
      <c r="F48" s="71" t="s">
        <v>192</v>
      </c>
      <c r="G48" s="67" t="s">
        <v>1150</v>
      </c>
      <c r="H48" s="72">
        <v>0.57399999999999995</v>
      </c>
      <c r="I48" s="71" t="s">
        <v>50</v>
      </c>
      <c r="J48" s="73">
        <v>1.7500000000000002E-2</v>
      </c>
      <c r="K48" s="73">
        <v>5.1040000000000002E-2</v>
      </c>
      <c r="L48" s="72">
        <v>30000</v>
      </c>
      <c r="M48" s="72">
        <v>98.846500000000006</v>
      </c>
      <c r="N48" s="72">
        <v>0</v>
      </c>
      <c r="O48" s="72">
        <v>107.55488</v>
      </c>
      <c r="P48" s="73">
        <v>7.0377929481314602E-7</v>
      </c>
      <c r="Q48" s="73">
        <v>3.6925444149999999E-3</v>
      </c>
      <c r="R48" s="74">
        <v>6.8238275299999996E-4</v>
      </c>
    </row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14481</v>
      </c>
    </row>
    <row r="6" spans="2:16" ht="12.75" customHeight="1" x14ac:dyDescent="0.2">
      <c r="B6" s="42" t="s">
        <v>1139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4"/>
    </row>
    <row r="7" spans="2:16" ht="12.75" customHeight="1" x14ac:dyDescent="0.2">
      <c r="B7" s="49" t="s">
        <v>1140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7"/>
    </row>
    <row r="8" spans="2:16" ht="12.75" customHeight="1" x14ac:dyDescent="0.2">
      <c r="B8" s="4" t="s">
        <v>71</v>
      </c>
      <c r="C8" s="4" t="s">
        <v>72</v>
      </c>
      <c r="D8" s="4" t="s">
        <v>209</v>
      </c>
      <c r="E8" s="4" t="s">
        <v>74</v>
      </c>
      <c r="F8" s="4" t="s">
        <v>75</v>
      </c>
      <c r="G8" s="4" t="s">
        <v>113</v>
      </c>
      <c r="H8" s="4" t="s">
        <v>114</v>
      </c>
      <c r="I8" s="4" t="s">
        <v>76</v>
      </c>
      <c r="J8" s="4" t="s">
        <v>77</v>
      </c>
      <c r="K8" s="4" t="s">
        <v>1119</v>
      </c>
      <c r="L8" s="4" t="s">
        <v>115</v>
      </c>
      <c r="M8" s="4" t="s">
        <v>1120</v>
      </c>
      <c r="N8" s="4" t="s">
        <v>118</v>
      </c>
      <c r="O8" s="4" t="s">
        <v>80</v>
      </c>
      <c r="P8" s="4" t="s">
        <v>211</v>
      </c>
    </row>
    <row r="9" spans="2:16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5"/>
      <c r="J9" s="6" t="s">
        <v>12</v>
      </c>
      <c r="K9" s="6" t="s">
        <v>12</v>
      </c>
      <c r="L9" s="6" t="s">
        <v>122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</row>
    <row r="11" spans="2:16" ht="12.75" customHeight="1" x14ac:dyDescent="0.2">
      <c r="B11" s="18" t="s">
        <v>1141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1142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1143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1144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1145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1146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1147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1148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1149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13.7109375" bestFit="1" customWidth="1"/>
    <col min="8" max="8" width="7.42578125" bestFit="1" customWidth="1"/>
    <col min="9" max="9" width="12.42578125" bestFit="1" customWidth="1"/>
    <col min="10" max="10" width="17.5703125" bestFit="1" customWidth="1"/>
    <col min="11" max="11" width="8.7109375" bestFit="1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0" bestFit="1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14481</v>
      </c>
    </row>
    <row r="6" spans="2:20" ht="12.75" customHeight="1" x14ac:dyDescent="0.2">
      <c r="B6" s="42" t="s">
        <v>206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4"/>
    </row>
    <row r="7" spans="2:20" ht="12.75" customHeight="1" x14ac:dyDescent="0.2">
      <c r="B7" s="45" t="s">
        <v>207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7"/>
    </row>
    <row r="8" spans="2:20" ht="12.75" customHeight="1" x14ac:dyDescent="0.2">
      <c r="B8" s="4" t="s">
        <v>71</v>
      </c>
      <c r="C8" s="4" t="s">
        <v>72</v>
      </c>
      <c r="D8" s="4" t="s">
        <v>112</v>
      </c>
      <c r="E8" s="4" t="s">
        <v>208</v>
      </c>
      <c r="F8" s="4" t="s">
        <v>73</v>
      </c>
      <c r="G8" s="4" t="s">
        <v>209</v>
      </c>
      <c r="H8" s="4" t="s">
        <v>74</v>
      </c>
      <c r="I8" s="4" t="s">
        <v>75</v>
      </c>
      <c r="J8" s="4" t="s">
        <v>113</v>
      </c>
      <c r="K8" s="4" t="s">
        <v>114</v>
      </c>
      <c r="L8" s="4" t="s">
        <v>76</v>
      </c>
      <c r="M8" s="4" t="s">
        <v>210</v>
      </c>
      <c r="N8" s="4" t="s">
        <v>78</v>
      </c>
      <c r="O8" s="4" t="s">
        <v>115</v>
      </c>
      <c r="P8" s="4" t="s">
        <v>116</v>
      </c>
      <c r="Q8" s="4" t="s">
        <v>79</v>
      </c>
      <c r="R8" s="4" t="s">
        <v>118</v>
      </c>
      <c r="S8" s="4" t="s">
        <v>80</v>
      </c>
      <c r="T8" s="4" t="s">
        <v>211</v>
      </c>
    </row>
    <row r="9" spans="2:20" ht="12.75" customHeight="1" x14ac:dyDescent="0.2">
      <c r="B9" s="5"/>
      <c r="C9" s="5"/>
      <c r="D9" s="5"/>
      <c r="E9" s="5"/>
      <c r="F9" s="5"/>
      <c r="G9" s="5"/>
      <c r="H9" s="5"/>
      <c r="I9" s="5"/>
      <c r="J9" s="6" t="s">
        <v>120</v>
      </c>
      <c r="K9" s="6" t="s">
        <v>121</v>
      </c>
      <c r="L9" s="5"/>
      <c r="M9" s="6" t="s">
        <v>12</v>
      </c>
      <c r="N9" s="6" t="s">
        <v>12</v>
      </c>
      <c r="O9" s="6" t="s">
        <v>122</v>
      </c>
      <c r="P9" s="6" t="s">
        <v>123</v>
      </c>
      <c r="Q9" s="6" t="s">
        <v>11</v>
      </c>
      <c r="R9" s="6" t="s">
        <v>12</v>
      </c>
      <c r="S9" s="6" t="s">
        <v>12</v>
      </c>
      <c r="T9" s="6" t="s">
        <v>12</v>
      </c>
    </row>
    <row r="10" spans="2:20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  <c r="R10" s="6" t="s">
        <v>129</v>
      </c>
      <c r="S10" s="6" t="s">
        <v>212</v>
      </c>
      <c r="T10" s="6" t="s">
        <v>213</v>
      </c>
    </row>
    <row r="11" spans="2:20" ht="12.75" customHeight="1" x14ac:dyDescent="0.2">
      <c r="B11" s="18" t="s">
        <v>214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spans="2:20" ht="12.75" customHeight="1" x14ac:dyDescent="0.2">
      <c r="B12" s="18" t="s">
        <v>215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spans="2:20" ht="12.75" customHeight="1" x14ac:dyDescent="0.2">
      <c r="B13" s="18" t="s">
        <v>216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2:20" ht="12.75" customHeight="1" x14ac:dyDescent="0.2">
      <c r="B14" s="18" t="s">
        <v>217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2:20" ht="12.75" customHeight="1" x14ac:dyDescent="0.2">
      <c r="B15" s="18" t="s">
        <v>218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2:20" ht="12.75" customHeight="1" x14ac:dyDescent="0.2">
      <c r="B16" s="18" t="s">
        <v>219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2:20" ht="12.75" customHeight="1" x14ac:dyDescent="0.2">
      <c r="B17" s="18" t="s">
        <v>220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2:20" ht="12.75" customHeight="1" x14ac:dyDescent="0.2">
      <c r="B18" s="18" t="s">
        <v>221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</sheetData>
  <mergeCells count="2">
    <mergeCell ref="B6:T6"/>
    <mergeCell ref="B7:T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Q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7.710937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5" bestFit="1" customWidth="1"/>
    <col min="13" max="13" width="16.28515625" bestFit="1" customWidth="1"/>
    <col min="14" max="14" width="17.5703125" bestFit="1" customWidth="1"/>
    <col min="15" max="15" width="13.7109375" bestFit="1" customWidth="1"/>
    <col min="16" max="16" width="12" customWidth="1"/>
    <col min="17" max="17" width="23.85546875" bestFit="1" customWidth="1"/>
    <col min="18" max="18" width="15" bestFit="1" customWidth="1"/>
    <col min="19" max="19" width="29" bestFit="1" customWidth="1"/>
    <col min="20" max="20" width="34" bestFit="1" customWidth="1"/>
    <col min="21" max="21" width="30.14062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14481</v>
      </c>
    </row>
    <row r="5" spans="2:21" ht="12.75" customHeight="1" x14ac:dyDescent="0.2"/>
    <row r="6" spans="2:21" ht="12.75" customHeight="1" thickBot="1" x14ac:dyDescent="0.25">
      <c r="B6" s="61" t="s">
        <v>222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  <c r="P6" s="63" t="s">
        <v>1163</v>
      </c>
      <c r="Q6" s="63" t="s">
        <v>1164</v>
      </c>
      <c r="R6" s="63" t="s">
        <v>1165</v>
      </c>
      <c r="S6" s="63" t="s">
        <v>1166</v>
      </c>
      <c r="T6" s="63" t="s">
        <v>1167</v>
      </c>
      <c r="U6" s="63" t="s">
        <v>1168</v>
      </c>
    </row>
    <row r="7" spans="2:21" ht="12.75" customHeight="1" thickBot="1" x14ac:dyDescent="0.25">
      <c r="B7" s="69" t="s">
        <v>223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  <c r="P7" s="75" t="s">
        <v>1150</v>
      </c>
      <c r="Q7" s="75" t="s">
        <v>1150</v>
      </c>
      <c r="R7" s="75" t="s">
        <v>1150</v>
      </c>
      <c r="S7" s="75" t="s">
        <v>1150</v>
      </c>
      <c r="T7" s="75" t="s">
        <v>1150</v>
      </c>
      <c r="U7" s="75" t="s">
        <v>1150</v>
      </c>
    </row>
    <row r="8" spans="2:21" ht="12.75" customHeight="1" thickBot="1" x14ac:dyDescent="0.25">
      <c r="B8" s="54" t="s">
        <v>71</v>
      </c>
      <c r="C8" s="4" t="s">
        <v>72</v>
      </c>
      <c r="D8" s="4" t="s">
        <v>112</v>
      </c>
      <c r="E8" s="4" t="s">
        <v>208</v>
      </c>
      <c r="F8" s="4" t="s">
        <v>73</v>
      </c>
      <c r="G8" s="4" t="s">
        <v>209</v>
      </c>
      <c r="H8" s="4" t="s">
        <v>74</v>
      </c>
      <c r="I8" s="4" t="s">
        <v>75</v>
      </c>
      <c r="J8" s="4" t="s">
        <v>113</v>
      </c>
      <c r="K8" s="4" t="s">
        <v>114</v>
      </c>
      <c r="L8" s="4" t="s">
        <v>76</v>
      </c>
      <c r="M8" s="4" t="s">
        <v>77</v>
      </c>
      <c r="N8" s="4" t="s">
        <v>224</v>
      </c>
      <c r="O8" s="4" t="s">
        <v>115</v>
      </c>
      <c r="P8" s="4" t="s">
        <v>116</v>
      </c>
      <c r="Q8" s="4" t="s">
        <v>117</v>
      </c>
      <c r="R8" s="4" t="s">
        <v>79</v>
      </c>
      <c r="S8" s="4" t="s">
        <v>118</v>
      </c>
      <c r="T8" s="4" t="s">
        <v>80</v>
      </c>
      <c r="U8" s="57" t="s">
        <v>211</v>
      </c>
    </row>
    <row r="9" spans="2:21" ht="12.75" customHeight="1" thickBot="1" x14ac:dyDescent="0.25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51" t="s">
        <v>1150</v>
      </c>
      <c r="H9" s="51" t="s">
        <v>1150</v>
      </c>
      <c r="I9" s="51" t="s">
        <v>1150</v>
      </c>
      <c r="J9" s="6" t="s">
        <v>120</v>
      </c>
      <c r="K9" s="6" t="s">
        <v>121</v>
      </c>
      <c r="L9" s="51" t="s">
        <v>1150</v>
      </c>
      <c r="M9" s="6" t="s">
        <v>12</v>
      </c>
      <c r="N9" s="6" t="s">
        <v>12</v>
      </c>
      <c r="O9" s="6" t="s">
        <v>122</v>
      </c>
      <c r="P9" s="6" t="s">
        <v>123</v>
      </c>
      <c r="Q9" s="6" t="s">
        <v>11</v>
      </c>
      <c r="R9" s="6" t="s">
        <v>11</v>
      </c>
      <c r="S9" s="6" t="s">
        <v>12</v>
      </c>
      <c r="T9" s="6" t="s">
        <v>12</v>
      </c>
      <c r="U9" s="58" t="s">
        <v>12</v>
      </c>
    </row>
    <row r="10" spans="2:21" ht="12.75" customHeight="1" thickBot="1" x14ac:dyDescent="0.25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6" t="s">
        <v>126</v>
      </c>
      <c r="P10" s="6" t="s">
        <v>127</v>
      </c>
      <c r="Q10" s="6" t="s">
        <v>128</v>
      </c>
      <c r="R10" s="6" t="s">
        <v>129</v>
      </c>
      <c r="S10" s="6" t="s">
        <v>212</v>
      </c>
      <c r="T10" s="6" t="s">
        <v>213</v>
      </c>
      <c r="U10" s="58" t="s">
        <v>225</v>
      </c>
    </row>
    <row r="11" spans="2:21" ht="12.75" customHeight="1" thickBot="1" x14ac:dyDescent="0.25">
      <c r="B11" s="55" t="s">
        <v>226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52" t="s">
        <v>1150</v>
      </c>
      <c r="K11" s="22">
        <v>3.337526573686</v>
      </c>
      <c r="L11" s="52" t="s">
        <v>1150</v>
      </c>
      <c r="M11" s="52" t="s">
        <v>1150</v>
      </c>
      <c r="N11" s="52" t="s">
        <v>1150</v>
      </c>
      <c r="O11" s="52" t="s">
        <v>1150</v>
      </c>
      <c r="P11" s="52" t="s">
        <v>1150</v>
      </c>
      <c r="Q11" s="52" t="s">
        <v>1150</v>
      </c>
      <c r="R11" s="22">
        <f>+R12+R258</f>
        <v>103724.08199999999</v>
      </c>
      <c r="S11" s="52" t="s">
        <v>1150</v>
      </c>
      <c r="T11" s="20">
        <f t="shared" ref="T11:U11" si="0">+T12+T258</f>
        <v>1.0000000000000002</v>
      </c>
      <c r="U11" s="59">
        <f t="shared" si="0"/>
        <v>0.6580873753417712</v>
      </c>
    </row>
    <row r="12" spans="2:21" ht="12.75" customHeight="1" thickBot="1" x14ac:dyDescent="0.25">
      <c r="B12" s="55" t="s">
        <v>227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52" t="s">
        <v>1150</v>
      </c>
      <c r="K12" s="22">
        <v>3.391349285739</v>
      </c>
      <c r="L12" s="52" t="s">
        <v>1150</v>
      </c>
      <c r="M12" s="52" t="s">
        <v>1150</v>
      </c>
      <c r="N12" s="52" t="s">
        <v>1150</v>
      </c>
      <c r="O12" s="52" t="s">
        <v>1150</v>
      </c>
      <c r="P12" s="52" t="s">
        <v>1150</v>
      </c>
      <c r="Q12" s="52" t="s">
        <v>1150</v>
      </c>
      <c r="R12" s="22">
        <f>+R13+R141+R246</f>
        <v>95065.223809999996</v>
      </c>
      <c r="S12" s="52" t="s">
        <v>1150</v>
      </c>
      <c r="T12" s="20">
        <f t="shared" ref="T12:U12" si="1">+T13+T141+T246</f>
        <v>0.91652027163759342</v>
      </c>
      <c r="U12" s="59">
        <f t="shared" si="1"/>
        <v>0.60315042000951091</v>
      </c>
    </row>
    <row r="13" spans="2:21" ht="12.75" customHeight="1" thickBot="1" x14ac:dyDescent="0.25">
      <c r="B13" s="55" t="s">
        <v>228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22">
        <v>3.6741596715720002</v>
      </c>
      <c r="L13" s="52" t="s">
        <v>1150</v>
      </c>
      <c r="M13" s="52" t="s">
        <v>1150</v>
      </c>
      <c r="N13" s="52" t="s">
        <v>1150</v>
      </c>
      <c r="O13" s="52" t="s">
        <v>1150</v>
      </c>
      <c r="P13" s="52" t="s">
        <v>1150</v>
      </c>
      <c r="Q13" s="52" t="s">
        <v>1150</v>
      </c>
      <c r="R13" s="22">
        <f>SUM(R14:R140)</f>
        <v>58302.739059999993</v>
      </c>
      <c r="S13" s="52" t="s">
        <v>1150</v>
      </c>
      <c r="T13" s="20">
        <f t="shared" ref="T13:U13" si="2">SUM(T14:T140)</f>
        <v>0.56209452940735605</v>
      </c>
      <c r="U13" s="59">
        <f t="shared" si="2"/>
        <v>0.36990731355165496</v>
      </c>
    </row>
    <row r="14" spans="2:21" ht="12.75" customHeight="1" thickBot="1" x14ac:dyDescent="0.25">
      <c r="B14" s="56" t="s">
        <v>229</v>
      </c>
      <c r="C14" s="14" t="s">
        <v>230</v>
      </c>
      <c r="D14" s="14" t="s">
        <v>136</v>
      </c>
      <c r="E14" s="14" t="s">
        <v>231</v>
      </c>
      <c r="F14" s="21">
        <v>1153</v>
      </c>
      <c r="G14" s="14" t="s">
        <v>232</v>
      </c>
      <c r="H14" s="14" t="s">
        <v>95</v>
      </c>
      <c r="I14" s="14" t="s">
        <v>96</v>
      </c>
      <c r="J14" s="52" t="s">
        <v>1150</v>
      </c>
      <c r="K14" s="23">
        <v>1.69</v>
      </c>
      <c r="L14" s="14" t="s">
        <v>49</v>
      </c>
      <c r="M14" s="13">
        <v>1E-3</v>
      </c>
      <c r="N14" s="13">
        <v>1.8599999999999998E-2</v>
      </c>
      <c r="O14" s="23">
        <v>92000</v>
      </c>
      <c r="P14" s="24">
        <v>107.57</v>
      </c>
      <c r="Q14" s="23">
        <v>0</v>
      </c>
      <c r="R14" s="23">
        <v>98.964399999999998</v>
      </c>
      <c r="S14" s="13">
        <v>6.1333333333333297E-5</v>
      </c>
      <c r="T14" s="13">
        <f>+R14/$R$11</f>
        <v>9.5411208363357708E-4</v>
      </c>
      <c r="U14" s="60">
        <f>+R14/'סכום נכסי הקרן'!$C$42</f>
        <v>6.27889116900289E-4</v>
      </c>
    </row>
    <row r="15" spans="2:21" ht="12.75" customHeight="1" thickBot="1" x14ac:dyDescent="0.25">
      <c r="B15" s="56" t="s">
        <v>233</v>
      </c>
      <c r="C15" s="14" t="s">
        <v>234</v>
      </c>
      <c r="D15" s="14" t="s">
        <v>136</v>
      </c>
      <c r="E15" s="14" t="s">
        <v>231</v>
      </c>
      <c r="F15" s="21">
        <v>748</v>
      </c>
      <c r="G15" s="14" t="s">
        <v>232</v>
      </c>
      <c r="H15" s="14" t="s">
        <v>95</v>
      </c>
      <c r="I15" s="14" t="s">
        <v>96</v>
      </c>
      <c r="J15" s="52" t="s">
        <v>1150</v>
      </c>
      <c r="K15" s="23">
        <v>4.2300000000000004</v>
      </c>
      <c r="L15" s="14" t="s">
        <v>49</v>
      </c>
      <c r="M15" s="13">
        <v>2E-3</v>
      </c>
      <c r="N15" s="13">
        <v>2.0199999999999999E-2</v>
      </c>
      <c r="O15" s="23">
        <v>632146.11</v>
      </c>
      <c r="P15" s="24">
        <v>100.68</v>
      </c>
      <c r="Q15" s="23">
        <v>0</v>
      </c>
      <c r="R15" s="23">
        <v>636.44470000000001</v>
      </c>
      <c r="S15" s="13">
        <v>1.5454118E-4</v>
      </c>
      <c r="T15" s="13">
        <f t="shared" ref="T15:T78" si="3">+R15/$R$11</f>
        <v>6.1359395786216749E-3</v>
      </c>
      <c r="U15" s="60">
        <f>+R15/'סכום נכסי הקרן'!$C$42</f>
        <v>4.0379843725508301E-3</v>
      </c>
    </row>
    <row r="16" spans="2:21" ht="12.75" customHeight="1" thickBot="1" x14ac:dyDescent="0.25">
      <c r="B16" s="56" t="s">
        <v>235</v>
      </c>
      <c r="C16" s="14" t="s">
        <v>236</v>
      </c>
      <c r="D16" s="14" t="s">
        <v>136</v>
      </c>
      <c r="E16" s="14" t="s">
        <v>231</v>
      </c>
      <c r="F16" s="21">
        <v>1739</v>
      </c>
      <c r="G16" s="14" t="s">
        <v>237</v>
      </c>
      <c r="H16" s="14" t="s">
        <v>95</v>
      </c>
      <c r="I16" s="14" t="s">
        <v>96</v>
      </c>
      <c r="J16" s="52" t="s">
        <v>1150</v>
      </c>
      <c r="K16" s="23">
        <v>2.2000000000000002</v>
      </c>
      <c r="L16" s="14" t="s">
        <v>49</v>
      </c>
      <c r="M16" s="13">
        <v>8.3000000000000001E-3</v>
      </c>
      <c r="N16" s="13">
        <v>1.7500000000000002E-2</v>
      </c>
      <c r="O16" s="23">
        <v>111944.44</v>
      </c>
      <c r="P16" s="24">
        <v>110.19</v>
      </c>
      <c r="Q16" s="23">
        <v>0</v>
      </c>
      <c r="R16" s="23">
        <v>123.35158</v>
      </c>
      <c r="S16" s="13">
        <v>9.4320467244151903E-5</v>
      </c>
      <c r="T16" s="13">
        <f t="shared" si="3"/>
        <v>1.1892279750424786E-3</v>
      </c>
      <c r="U16" s="60">
        <f>+R16/'סכום נכסי הקרן'!$C$42</f>
        <v>7.8261591677871389E-4</v>
      </c>
    </row>
    <row r="17" spans="2:21" ht="12.75" customHeight="1" thickBot="1" x14ac:dyDescent="0.25">
      <c r="B17" s="56" t="s">
        <v>238</v>
      </c>
      <c r="C17" s="14" t="s">
        <v>239</v>
      </c>
      <c r="D17" s="14" t="s">
        <v>136</v>
      </c>
      <c r="E17" s="14" t="s">
        <v>231</v>
      </c>
      <c r="F17" s="21">
        <v>1739</v>
      </c>
      <c r="G17" s="14" t="s">
        <v>237</v>
      </c>
      <c r="H17" s="14" t="s">
        <v>95</v>
      </c>
      <c r="I17" s="14" t="s">
        <v>96</v>
      </c>
      <c r="J17" s="52" t="s">
        <v>1150</v>
      </c>
      <c r="K17" s="23">
        <v>5.7</v>
      </c>
      <c r="L17" s="14" t="s">
        <v>49</v>
      </c>
      <c r="M17" s="13">
        <v>1.6500000000000001E-2</v>
      </c>
      <c r="N17" s="13">
        <v>2.41E-2</v>
      </c>
      <c r="O17" s="23">
        <v>111000</v>
      </c>
      <c r="P17" s="24">
        <v>107.75</v>
      </c>
      <c r="Q17" s="23">
        <v>0</v>
      </c>
      <c r="R17" s="23">
        <v>119.60250000000001</v>
      </c>
      <c r="S17" s="13">
        <v>5.2466789939989298E-5</v>
      </c>
      <c r="T17" s="13">
        <f t="shared" si="3"/>
        <v>1.1530832348075157E-3</v>
      </c>
      <c r="U17" s="60">
        <f>+R17/'סכום נכסי הקרן'!$C$42</f>
        <v>7.5882951954507703E-4</v>
      </c>
    </row>
    <row r="18" spans="2:21" ht="12.75" customHeight="1" thickBot="1" x14ac:dyDescent="0.25">
      <c r="B18" s="56" t="s">
        <v>240</v>
      </c>
      <c r="C18" s="14" t="s">
        <v>241</v>
      </c>
      <c r="D18" s="14" t="s">
        <v>136</v>
      </c>
      <c r="E18" s="14" t="s">
        <v>231</v>
      </c>
      <c r="F18" s="21">
        <v>604</v>
      </c>
      <c r="G18" s="14" t="s">
        <v>232</v>
      </c>
      <c r="H18" s="14" t="s">
        <v>95</v>
      </c>
      <c r="I18" s="14" t="s">
        <v>96</v>
      </c>
      <c r="J18" s="52" t="s">
        <v>1150</v>
      </c>
      <c r="K18" s="23">
        <v>3.9</v>
      </c>
      <c r="L18" s="14" t="s">
        <v>49</v>
      </c>
      <c r="M18" s="13">
        <v>1E-3</v>
      </c>
      <c r="N18" s="13">
        <v>1.9300000000000001E-2</v>
      </c>
      <c r="O18" s="23">
        <v>150000</v>
      </c>
      <c r="P18" s="24">
        <v>101.31</v>
      </c>
      <c r="Q18" s="23">
        <v>0</v>
      </c>
      <c r="R18" s="23">
        <v>151.965</v>
      </c>
      <c r="S18" s="13">
        <v>4.7812498505859397E-5</v>
      </c>
      <c r="T18" s="13">
        <f t="shared" si="3"/>
        <v>1.4650888884222663E-3</v>
      </c>
      <c r="U18" s="60">
        <f>+R18/'סכום נכסי הקרן'!$C$42</f>
        <v>9.6415650122420209E-4</v>
      </c>
    </row>
    <row r="19" spans="2:21" ht="12.75" customHeight="1" thickBot="1" x14ac:dyDescent="0.25">
      <c r="B19" s="56" t="s">
        <v>242</v>
      </c>
      <c r="C19" s="14" t="s">
        <v>243</v>
      </c>
      <c r="D19" s="14" t="s">
        <v>136</v>
      </c>
      <c r="E19" s="14" t="s">
        <v>231</v>
      </c>
      <c r="F19" s="21">
        <v>604</v>
      </c>
      <c r="G19" s="14" t="s">
        <v>232</v>
      </c>
      <c r="H19" s="14" t="s">
        <v>95</v>
      </c>
      <c r="I19" s="14" t="s">
        <v>96</v>
      </c>
      <c r="J19" s="52" t="s">
        <v>1150</v>
      </c>
      <c r="K19" s="23">
        <v>3.3</v>
      </c>
      <c r="L19" s="14" t="s">
        <v>49</v>
      </c>
      <c r="M19" s="13">
        <v>1.8599999999999998E-2</v>
      </c>
      <c r="N19" s="13">
        <v>1.9400000000000001E-2</v>
      </c>
      <c r="O19" s="23">
        <v>1195000</v>
      </c>
      <c r="P19" s="24">
        <v>99.82</v>
      </c>
      <c r="Q19" s="23">
        <v>0</v>
      </c>
      <c r="R19" s="23">
        <v>1192.8489999999999</v>
      </c>
      <c r="S19" s="13">
        <v>9.7307949099999995E-4</v>
      </c>
      <c r="T19" s="13">
        <f t="shared" si="3"/>
        <v>1.1500212650713071E-2</v>
      </c>
      <c r="U19" s="60">
        <f>+R19/'סכום נכסי הקרן'!$C$42</f>
        <v>7.5681447591799964E-3</v>
      </c>
    </row>
    <row r="20" spans="2:21" ht="12.75" customHeight="1" thickBot="1" x14ac:dyDescent="0.25">
      <c r="B20" s="56" t="s">
        <v>244</v>
      </c>
      <c r="C20" s="14" t="s">
        <v>245</v>
      </c>
      <c r="D20" s="14" t="s">
        <v>136</v>
      </c>
      <c r="E20" s="14" t="s">
        <v>231</v>
      </c>
      <c r="F20" s="21">
        <v>604</v>
      </c>
      <c r="G20" s="14" t="s">
        <v>232</v>
      </c>
      <c r="H20" s="14" t="s">
        <v>95</v>
      </c>
      <c r="I20" s="14" t="s">
        <v>96</v>
      </c>
      <c r="J20" s="52" t="s">
        <v>1150</v>
      </c>
      <c r="K20" s="23">
        <v>5.77</v>
      </c>
      <c r="L20" s="14" t="s">
        <v>49</v>
      </c>
      <c r="M20" s="13">
        <v>2.0199999999999999E-2</v>
      </c>
      <c r="N20" s="13">
        <v>2.1299999999999999E-2</v>
      </c>
      <c r="O20" s="23">
        <v>1395000</v>
      </c>
      <c r="P20" s="24">
        <v>99.47</v>
      </c>
      <c r="Q20" s="23">
        <v>0</v>
      </c>
      <c r="R20" s="23">
        <v>1387.6065000000001</v>
      </c>
      <c r="S20" s="13">
        <v>6.5717507899999998E-4</v>
      </c>
      <c r="T20" s="13">
        <f t="shared" si="3"/>
        <v>1.3377862433142576E-2</v>
      </c>
      <c r="U20" s="60">
        <f>+R20/'סכום נכסי הקרן'!$C$42</f>
        <v>8.8038023763100763E-3</v>
      </c>
    </row>
    <row r="21" spans="2:21" ht="12.75" customHeight="1" thickBot="1" x14ac:dyDescent="0.25">
      <c r="B21" s="56" t="s">
        <v>246</v>
      </c>
      <c r="C21" s="14" t="s">
        <v>247</v>
      </c>
      <c r="D21" s="14" t="s">
        <v>136</v>
      </c>
      <c r="E21" s="14" t="s">
        <v>231</v>
      </c>
      <c r="F21" s="21">
        <v>231</v>
      </c>
      <c r="G21" s="14" t="s">
        <v>232</v>
      </c>
      <c r="H21" s="14" t="s">
        <v>95</v>
      </c>
      <c r="I21" s="14" t="s">
        <v>96</v>
      </c>
      <c r="J21" s="52" t="s">
        <v>1150</v>
      </c>
      <c r="K21" s="23">
        <v>3.67</v>
      </c>
      <c r="L21" s="14" t="s">
        <v>49</v>
      </c>
      <c r="M21" s="13">
        <v>1.2200000000000001E-2</v>
      </c>
      <c r="N21" s="13">
        <v>1.9400000000000001E-2</v>
      </c>
      <c r="O21" s="23">
        <v>720888</v>
      </c>
      <c r="P21" s="24">
        <v>109.98</v>
      </c>
      <c r="Q21" s="23">
        <v>0</v>
      </c>
      <c r="R21" s="23">
        <v>792.83262000000002</v>
      </c>
      <c r="S21" s="13">
        <v>2.3905197299999999E-4</v>
      </c>
      <c r="T21" s="13">
        <f t="shared" si="3"/>
        <v>7.6436696735479428E-3</v>
      </c>
      <c r="U21" s="60">
        <f>+R21/'סכום נכסי הקרן'!$C$42</f>
        <v>5.0302025134446576E-3</v>
      </c>
    </row>
    <row r="22" spans="2:21" ht="12.75" customHeight="1" thickBot="1" x14ac:dyDescent="0.25">
      <c r="B22" s="56" t="s">
        <v>248</v>
      </c>
      <c r="C22" s="14" t="s">
        <v>249</v>
      </c>
      <c r="D22" s="14" t="s">
        <v>136</v>
      </c>
      <c r="E22" s="14" t="s">
        <v>231</v>
      </c>
      <c r="F22" s="21">
        <v>231</v>
      </c>
      <c r="G22" s="14" t="s">
        <v>232</v>
      </c>
      <c r="H22" s="14" t="s">
        <v>95</v>
      </c>
      <c r="I22" s="14" t="s">
        <v>96</v>
      </c>
      <c r="J22" s="52" t="s">
        <v>1150</v>
      </c>
      <c r="K22" s="23">
        <v>4.63</v>
      </c>
      <c r="L22" s="14" t="s">
        <v>49</v>
      </c>
      <c r="M22" s="13">
        <v>2.06E-2</v>
      </c>
      <c r="N22" s="13">
        <v>0.02</v>
      </c>
      <c r="O22" s="23">
        <v>36000</v>
      </c>
      <c r="P22" s="24">
        <v>102.47</v>
      </c>
      <c r="Q22" s="23">
        <v>0</v>
      </c>
      <c r="R22" s="23">
        <v>36.889200000000002</v>
      </c>
      <c r="S22" s="13">
        <v>1.7999127042338399E-5</v>
      </c>
      <c r="T22" s="13">
        <f t="shared" si="3"/>
        <v>3.5564739922210162E-4</v>
      </c>
      <c r="U22" s="60">
        <f>+R22/'סכום נכסי הקרן'!$C$42</f>
        <v>2.3404706350119985E-4</v>
      </c>
    </row>
    <row r="23" spans="2:21" ht="12.75" customHeight="1" thickBot="1" x14ac:dyDescent="0.25">
      <c r="B23" s="56" t="s">
        <v>250</v>
      </c>
      <c r="C23" s="14" t="s">
        <v>251</v>
      </c>
      <c r="D23" s="14" t="s">
        <v>136</v>
      </c>
      <c r="E23" s="14" t="s">
        <v>231</v>
      </c>
      <c r="F23" s="21">
        <v>231</v>
      </c>
      <c r="G23" s="14" t="s">
        <v>232</v>
      </c>
      <c r="H23" s="14" t="s">
        <v>95</v>
      </c>
      <c r="I23" s="14" t="s">
        <v>96</v>
      </c>
      <c r="J23" s="52" t="s">
        <v>1150</v>
      </c>
      <c r="K23" s="23">
        <v>5.17</v>
      </c>
      <c r="L23" s="14" t="s">
        <v>49</v>
      </c>
      <c r="M23" s="13">
        <v>1.9900000000000001E-2</v>
      </c>
      <c r="N23" s="13">
        <v>2.1000000000000001E-2</v>
      </c>
      <c r="O23" s="23">
        <v>2790000</v>
      </c>
      <c r="P23" s="24">
        <v>99.46</v>
      </c>
      <c r="Q23" s="23">
        <v>0</v>
      </c>
      <c r="R23" s="23">
        <v>2774.9340000000002</v>
      </c>
      <c r="S23" s="13">
        <v>1.033333333E-3</v>
      </c>
      <c r="T23" s="13">
        <f t="shared" si="3"/>
        <v>2.6753035037707061E-2</v>
      </c>
      <c r="U23" s="60">
        <f>+R23/'סכום נכסי הקרן'!$C$42</f>
        <v>1.7605834610391079E-2</v>
      </c>
    </row>
    <row r="24" spans="2:21" ht="12.75" customHeight="1" thickBot="1" x14ac:dyDescent="0.25">
      <c r="B24" s="56" t="s">
        <v>252</v>
      </c>
      <c r="C24" s="14" t="s">
        <v>253</v>
      </c>
      <c r="D24" s="14" t="s">
        <v>136</v>
      </c>
      <c r="E24" s="14" t="s">
        <v>231</v>
      </c>
      <c r="F24" s="21">
        <v>231</v>
      </c>
      <c r="G24" s="14" t="s">
        <v>232</v>
      </c>
      <c r="H24" s="14" t="s">
        <v>95</v>
      </c>
      <c r="I24" s="14" t="s">
        <v>96</v>
      </c>
      <c r="J24" s="52" t="s">
        <v>1150</v>
      </c>
      <c r="K24" s="23">
        <v>6.16</v>
      </c>
      <c r="L24" s="14" t="s">
        <v>49</v>
      </c>
      <c r="M24" s="13">
        <v>3.813E-3</v>
      </c>
      <c r="N24" s="13">
        <v>2.53E-2</v>
      </c>
      <c r="O24" s="23">
        <v>85000</v>
      </c>
      <c r="P24" s="24">
        <v>108.96</v>
      </c>
      <c r="Q24" s="23">
        <v>0</v>
      </c>
      <c r="R24" s="23">
        <v>92.616</v>
      </c>
      <c r="S24" s="13">
        <v>1.2109521299999999E-4</v>
      </c>
      <c r="T24" s="13">
        <f t="shared" si="3"/>
        <v>8.9290739637493252E-4</v>
      </c>
      <c r="U24" s="60">
        <f>+R24/'סכום נכסי הקרן'!$C$42</f>
        <v>5.8761108490363375E-4</v>
      </c>
    </row>
    <row r="25" spans="2:21" ht="12.75" customHeight="1" thickBot="1" x14ac:dyDescent="0.25">
      <c r="B25" s="56" t="s">
        <v>254</v>
      </c>
      <c r="C25" s="14" t="s">
        <v>255</v>
      </c>
      <c r="D25" s="14" t="s">
        <v>136</v>
      </c>
      <c r="E25" s="14" t="s">
        <v>231</v>
      </c>
      <c r="F25" s="21">
        <v>231</v>
      </c>
      <c r="G25" s="14" t="s">
        <v>232</v>
      </c>
      <c r="H25" s="14" t="s">
        <v>95</v>
      </c>
      <c r="I25" s="14" t="s">
        <v>96</v>
      </c>
      <c r="J25" s="52" t="s">
        <v>1150</v>
      </c>
      <c r="K25" s="23">
        <v>4.8</v>
      </c>
      <c r="L25" s="14" t="s">
        <v>49</v>
      </c>
      <c r="M25" s="13">
        <v>1E-3</v>
      </c>
      <c r="N25" s="13">
        <v>2.0199999999999999E-2</v>
      </c>
      <c r="O25" s="23">
        <v>204519</v>
      </c>
      <c r="P25" s="24">
        <v>99.35</v>
      </c>
      <c r="Q25" s="23">
        <v>0</v>
      </c>
      <c r="R25" s="23">
        <v>203.18962999999999</v>
      </c>
      <c r="S25" s="13">
        <v>6.05603607818519E-5</v>
      </c>
      <c r="T25" s="13">
        <f t="shared" si="3"/>
        <v>1.9589436327814404E-3</v>
      </c>
      <c r="U25" s="60">
        <f>+R25/'סכום נכסי הקרן'!$C$42</f>
        <v>1.2891560737396121E-3</v>
      </c>
    </row>
    <row r="26" spans="2:21" ht="12.75" customHeight="1" thickBot="1" x14ac:dyDescent="0.25">
      <c r="B26" s="56" t="s">
        <v>256</v>
      </c>
      <c r="C26" s="14" t="s">
        <v>257</v>
      </c>
      <c r="D26" s="14" t="s">
        <v>136</v>
      </c>
      <c r="E26" s="14" t="s">
        <v>231</v>
      </c>
      <c r="F26" s="21">
        <v>231</v>
      </c>
      <c r="G26" s="14" t="s">
        <v>232</v>
      </c>
      <c r="H26" s="14" t="s">
        <v>95</v>
      </c>
      <c r="I26" s="14" t="s">
        <v>96</v>
      </c>
      <c r="J26" s="52" t="s">
        <v>1150</v>
      </c>
      <c r="K26" s="23">
        <v>3.67</v>
      </c>
      <c r="L26" s="14" t="s">
        <v>49</v>
      </c>
      <c r="M26" s="13">
        <v>1E-3</v>
      </c>
      <c r="N26" s="13">
        <v>1.9800000000000002E-2</v>
      </c>
      <c r="O26" s="23">
        <v>60000</v>
      </c>
      <c r="P26" s="24">
        <v>100.43</v>
      </c>
      <c r="Q26" s="23">
        <v>0</v>
      </c>
      <c r="R26" s="23">
        <v>60.258000000000003</v>
      </c>
      <c r="S26" s="13">
        <v>5.77117610506401E-5</v>
      </c>
      <c r="T26" s="13">
        <f t="shared" si="3"/>
        <v>5.8094512709208656E-4</v>
      </c>
      <c r="U26" s="60">
        <f>+R26/'סכום נכסי הקרן'!$C$42</f>
        <v>3.8231265390562279E-4</v>
      </c>
    </row>
    <row r="27" spans="2:21" ht="12.75" customHeight="1" thickBot="1" x14ac:dyDescent="0.25">
      <c r="B27" s="56" t="s">
        <v>258</v>
      </c>
      <c r="C27" s="14" t="s">
        <v>259</v>
      </c>
      <c r="D27" s="14" t="s">
        <v>136</v>
      </c>
      <c r="E27" s="14" t="s">
        <v>231</v>
      </c>
      <c r="F27" s="21">
        <v>1150</v>
      </c>
      <c r="G27" s="14" t="s">
        <v>260</v>
      </c>
      <c r="H27" s="14" t="s">
        <v>95</v>
      </c>
      <c r="I27" s="14" t="s">
        <v>96</v>
      </c>
      <c r="J27" s="52" t="s">
        <v>1150</v>
      </c>
      <c r="K27" s="23">
        <v>12.41</v>
      </c>
      <c r="L27" s="14" t="s">
        <v>49</v>
      </c>
      <c r="M27" s="13">
        <v>2.07E-2</v>
      </c>
      <c r="N27" s="13">
        <v>2.7699999999999999E-2</v>
      </c>
      <c r="O27" s="23">
        <v>87127.66</v>
      </c>
      <c r="P27" s="24">
        <v>100.85</v>
      </c>
      <c r="Q27" s="23">
        <v>0</v>
      </c>
      <c r="R27" s="23">
        <v>87.868250000000003</v>
      </c>
      <c r="S27" s="13">
        <v>2.6425854428461301E-5</v>
      </c>
      <c r="T27" s="13">
        <f t="shared" si="3"/>
        <v>8.4713451597479559E-4</v>
      </c>
      <c r="U27" s="60">
        <f>+R27/'סכום נכסי הקרן'!$C$42</f>
        <v>5.574885301792748E-4</v>
      </c>
    </row>
    <row r="28" spans="2:21" ht="12.75" customHeight="1" thickBot="1" x14ac:dyDescent="0.25">
      <c r="B28" s="56" t="s">
        <v>261</v>
      </c>
      <c r="C28" s="14" t="s">
        <v>262</v>
      </c>
      <c r="D28" s="14" t="s">
        <v>136</v>
      </c>
      <c r="E28" s="14" t="s">
        <v>231</v>
      </c>
      <c r="F28" s="21">
        <v>662</v>
      </c>
      <c r="G28" s="14" t="s">
        <v>232</v>
      </c>
      <c r="H28" s="14" t="s">
        <v>95</v>
      </c>
      <c r="I28" s="14" t="s">
        <v>96</v>
      </c>
      <c r="J28" s="52" t="s">
        <v>1150</v>
      </c>
      <c r="K28" s="23">
        <v>4.33</v>
      </c>
      <c r="L28" s="14" t="s">
        <v>49</v>
      </c>
      <c r="M28" s="13">
        <v>1E-3</v>
      </c>
      <c r="N28" s="13">
        <v>1.9800000000000002E-2</v>
      </c>
      <c r="O28" s="23">
        <v>107911.11</v>
      </c>
      <c r="P28" s="24">
        <v>100.17</v>
      </c>
      <c r="Q28" s="23">
        <v>0</v>
      </c>
      <c r="R28" s="23">
        <v>108.09456</v>
      </c>
      <c r="S28" s="13">
        <v>4.0904574244694798E-5</v>
      </c>
      <c r="T28" s="13">
        <f t="shared" si="3"/>
        <v>1.0421356151409469E-3</v>
      </c>
      <c r="U28" s="60">
        <f>+R28/'סכום נכסי הקרן'!$C$42</f>
        <v>6.8581629171828766E-4</v>
      </c>
    </row>
    <row r="29" spans="2:21" ht="12.75" customHeight="1" thickBot="1" x14ac:dyDescent="0.25">
      <c r="B29" s="56" t="s">
        <v>263</v>
      </c>
      <c r="C29" s="14" t="s">
        <v>264</v>
      </c>
      <c r="D29" s="14" t="s">
        <v>136</v>
      </c>
      <c r="E29" s="14" t="s">
        <v>231</v>
      </c>
      <c r="F29" s="21">
        <v>662</v>
      </c>
      <c r="G29" s="14" t="s">
        <v>232</v>
      </c>
      <c r="H29" s="14" t="s">
        <v>95</v>
      </c>
      <c r="I29" s="14" t="s">
        <v>96</v>
      </c>
      <c r="J29" s="52" t="s">
        <v>1150</v>
      </c>
      <c r="K29" s="23">
        <v>4.6900000000000004</v>
      </c>
      <c r="L29" s="14" t="s">
        <v>49</v>
      </c>
      <c r="M29" s="13">
        <v>1.3899999999999999E-2</v>
      </c>
      <c r="N29" s="13">
        <v>2.0199999999999999E-2</v>
      </c>
      <c r="O29" s="23">
        <v>639000</v>
      </c>
      <c r="P29" s="24">
        <v>100.57</v>
      </c>
      <c r="Q29" s="23">
        <v>0</v>
      </c>
      <c r="R29" s="23">
        <v>642.64229999999998</v>
      </c>
      <c r="S29" s="13">
        <v>3.5500000000000001E-4</v>
      </c>
      <c r="T29" s="13">
        <f t="shared" si="3"/>
        <v>6.1956904087133785E-3</v>
      </c>
      <c r="U29" s="60">
        <f>+R29/'סכום נכסי הקרן'!$C$42</f>
        <v>4.0773056395003717E-3</v>
      </c>
    </row>
    <row r="30" spans="2:21" ht="12.75" customHeight="1" thickBot="1" x14ac:dyDescent="0.25">
      <c r="B30" s="56" t="s">
        <v>265</v>
      </c>
      <c r="C30" s="14" t="s">
        <v>266</v>
      </c>
      <c r="D30" s="14" t="s">
        <v>136</v>
      </c>
      <c r="E30" s="14" t="s">
        <v>231</v>
      </c>
      <c r="F30" s="21">
        <v>662</v>
      </c>
      <c r="G30" s="14" t="s">
        <v>232</v>
      </c>
      <c r="H30" s="14" t="s">
        <v>95</v>
      </c>
      <c r="I30" s="14" t="s">
        <v>96</v>
      </c>
      <c r="J30" s="52" t="s">
        <v>1150</v>
      </c>
      <c r="K30" s="23">
        <v>3.78</v>
      </c>
      <c r="L30" s="14" t="s">
        <v>49</v>
      </c>
      <c r="M30" s="13">
        <v>1.7500000000000002E-2</v>
      </c>
      <c r="N30" s="13">
        <v>1.9800000000000002E-2</v>
      </c>
      <c r="O30" s="23">
        <v>204283.63</v>
      </c>
      <c r="P30" s="24">
        <v>109.95</v>
      </c>
      <c r="Q30" s="23">
        <v>0</v>
      </c>
      <c r="R30" s="23">
        <v>224.60984999999999</v>
      </c>
      <c r="S30" s="13">
        <v>7.0700044410834301E-5</v>
      </c>
      <c r="T30" s="13">
        <f t="shared" si="3"/>
        <v>2.1654551736596714E-3</v>
      </c>
      <c r="U30" s="60">
        <f>+R30/'סכום נכסי הקרן'!$C$42</f>
        <v>1.4250587116539522E-3</v>
      </c>
    </row>
    <row r="31" spans="2:21" ht="12.75" customHeight="1" thickBot="1" x14ac:dyDescent="0.25">
      <c r="B31" s="56" t="s">
        <v>267</v>
      </c>
      <c r="C31" s="14" t="s">
        <v>268</v>
      </c>
      <c r="D31" s="14" t="s">
        <v>136</v>
      </c>
      <c r="E31" s="14" t="s">
        <v>231</v>
      </c>
      <c r="F31" s="21">
        <v>600</v>
      </c>
      <c r="G31" s="14" t="s">
        <v>269</v>
      </c>
      <c r="H31" s="14" t="s">
        <v>270</v>
      </c>
      <c r="I31" s="14" t="s">
        <v>271</v>
      </c>
      <c r="J31" s="52" t="s">
        <v>1150</v>
      </c>
      <c r="K31" s="23">
        <v>1.6</v>
      </c>
      <c r="L31" s="14" t="s">
        <v>49</v>
      </c>
      <c r="M31" s="13">
        <v>4.4999999999999998E-2</v>
      </c>
      <c r="N31" s="13">
        <v>2.1100000000000001E-2</v>
      </c>
      <c r="O31" s="23">
        <v>41000</v>
      </c>
      <c r="P31" s="24">
        <v>119.1</v>
      </c>
      <c r="Q31" s="23">
        <v>0</v>
      </c>
      <c r="R31" s="23">
        <v>48.831000000000003</v>
      </c>
      <c r="S31" s="13">
        <v>1.38719519732993E-5</v>
      </c>
      <c r="T31" s="13">
        <f t="shared" si="3"/>
        <v>4.7077784694204386E-4</v>
      </c>
      <c r="U31" s="60">
        <f>+R31/'סכום נכסי הקרן'!$C$42</f>
        <v>3.0981295766313962E-4</v>
      </c>
    </row>
    <row r="32" spans="2:21" ht="12.75" customHeight="1" thickBot="1" x14ac:dyDescent="0.25">
      <c r="B32" s="56" t="s">
        <v>272</v>
      </c>
      <c r="C32" s="14" t="s">
        <v>273</v>
      </c>
      <c r="D32" s="14" t="s">
        <v>136</v>
      </c>
      <c r="E32" s="14" t="s">
        <v>231</v>
      </c>
      <c r="F32" s="21">
        <v>600</v>
      </c>
      <c r="G32" s="14" t="s">
        <v>269</v>
      </c>
      <c r="H32" s="14" t="s">
        <v>270</v>
      </c>
      <c r="I32" s="14" t="s">
        <v>271</v>
      </c>
      <c r="J32" s="52" t="s">
        <v>1150</v>
      </c>
      <c r="K32" s="23">
        <v>4.0199999999999996</v>
      </c>
      <c r="L32" s="14" t="s">
        <v>49</v>
      </c>
      <c r="M32" s="13">
        <v>3.85E-2</v>
      </c>
      <c r="N32" s="13">
        <v>2.1399999999999999E-2</v>
      </c>
      <c r="O32" s="23">
        <v>85000</v>
      </c>
      <c r="P32" s="24">
        <v>121.06</v>
      </c>
      <c r="Q32" s="23">
        <v>0</v>
      </c>
      <c r="R32" s="23">
        <v>102.901</v>
      </c>
      <c r="S32" s="13">
        <v>3.2912168624469103E-5</v>
      </c>
      <c r="T32" s="13">
        <f t="shared" si="3"/>
        <v>9.9206469718382279E-4</v>
      </c>
      <c r="U32" s="60">
        <f>+R32/'סכום נכסי הקרן'!$C$42</f>
        <v>6.5286525273893078E-4</v>
      </c>
    </row>
    <row r="33" spans="2:21" ht="12.75" customHeight="1" thickBot="1" x14ac:dyDescent="0.25">
      <c r="B33" s="56" t="s">
        <v>274</v>
      </c>
      <c r="C33" s="14" t="s">
        <v>275</v>
      </c>
      <c r="D33" s="14" t="s">
        <v>136</v>
      </c>
      <c r="E33" s="14" t="s">
        <v>231</v>
      </c>
      <c r="F33" s="21">
        <v>600</v>
      </c>
      <c r="G33" s="14" t="s">
        <v>269</v>
      </c>
      <c r="H33" s="14" t="s">
        <v>270</v>
      </c>
      <c r="I33" s="14" t="s">
        <v>271</v>
      </c>
      <c r="J33" s="52" t="s">
        <v>1150</v>
      </c>
      <c r="K33" s="23">
        <v>6.41</v>
      </c>
      <c r="L33" s="14" t="s">
        <v>49</v>
      </c>
      <c r="M33" s="13">
        <v>2.3900000000000001E-2</v>
      </c>
      <c r="N33" s="13">
        <v>2.5899999999999999E-2</v>
      </c>
      <c r="O33" s="23">
        <v>137500</v>
      </c>
      <c r="P33" s="24">
        <v>110.53</v>
      </c>
      <c r="Q33" s="23">
        <v>0</v>
      </c>
      <c r="R33" s="23">
        <v>151.97874999999999</v>
      </c>
      <c r="S33" s="13">
        <v>3.5354787218177398E-5</v>
      </c>
      <c r="T33" s="13">
        <f t="shared" si="3"/>
        <v>1.4652214516586418E-3</v>
      </c>
      <c r="U33" s="60">
        <f>+R33/'סכום נכסי הקרן'!$C$42</f>
        <v>9.642437394164952E-4</v>
      </c>
    </row>
    <row r="34" spans="2:21" ht="12.75" customHeight="1" thickBot="1" x14ac:dyDescent="0.25">
      <c r="B34" s="56" t="s">
        <v>276</v>
      </c>
      <c r="C34" s="14" t="s">
        <v>277</v>
      </c>
      <c r="D34" s="14" t="s">
        <v>136</v>
      </c>
      <c r="E34" s="14" t="s">
        <v>231</v>
      </c>
      <c r="F34" s="21">
        <v>600</v>
      </c>
      <c r="G34" s="14" t="s">
        <v>269</v>
      </c>
      <c r="H34" s="14" t="s">
        <v>270</v>
      </c>
      <c r="I34" s="14" t="s">
        <v>271</v>
      </c>
      <c r="J34" s="52" t="s">
        <v>1150</v>
      </c>
      <c r="K34" s="23">
        <v>11.05</v>
      </c>
      <c r="L34" s="14" t="s">
        <v>49</v>
      </c>
      <c r="M34" s="13">
        <v>3.2000000000000001E-2</v>
      </c>
      <c r="N34" s="13">
        <v>3.04E-2</v>
      </c>
      <c r="O34" s="23">
        <v>518745</v>
      </c>
      <c r="P34" s="24">
        <v>103.2</v>
      </c>
      <c r="Q34" s="23">
        <v>0</v>
      </c>
      <c r="R34" s="23">
        <v>535.34483999999998</v>
      </c>
      <c r="S34" s="13">
        <v>1.6620188400000001E-4</v>
      </c>
      <c r="T34" s="13">
        <f t="shared" si="3"/>
        <v>5.1612396048971538E-3</v>
      </c>
      <c r="U34" s="60">
        <f>+R34/'סכום נכסי הקרן'!$C$42</f>
        <v>3.3965466250967672E-3</v>
      </c>
    </row>
    <row r="35" spans="2:21" ht="12.75" customHeight="1" thickBot="1" x14ac:dyDescent="0.25">
      <c r="B35" s="56" t="s">
        <v>278</v>
      </c>
      <c r="C35" s="14" t="s">
        <v>279</v>
      </c>
      <c r="D35" s="14" t="s">
        <v>136</v>
      </c>
      <c r="E35" s="14" t="s">
        <v>231</v>
      </c>
      <c r="F35" s="21">
        <v>1420</v>
      </c>
      <c r="G35" s="14" t="s">
        <v>237</v>
      </c>
      <c r="H35" s="14" t="s">
        <v>280</v>
      </c>
      <c r="I35" s="14" t="s">
        <v>96</v>
      </c>
      <c r="J35" s="52" t="s">
        <v>1150</v>
      </c>
      <c r="K35" s="23">
        <v>0.74</v>
      </c>
      <c r="L35" s="14" t="s">
        <v>49</v>
      </c>
      <c r="M35" s="13">
        <v>6.4999999999999997E-3</v>
      </c>
      <c r="N35" s="13">
        <v>2.18E-2</v>
      </c>
      <c r="O35" s="23">
        <v>800000</v>
      </c>
      <c r="P35" s="24">
        <v>110.34</v>
      </c>
      <c r="Q35" s="23">
        <v>0</v>
      </c>
      <c r="R35" s="23">
        <v>882.72</v>
      </c>
      <c r="S35" s="13">
        <v>7.3275016799999998E-4</v>
      </c>
      <c r="T35" s="13">
        <f t="shared" si="3"/>
        <v>8.5102705464291314E-3</v>
      </c>
      <c r="U35" s="60">
        <f>+R35/'סכום נכסי הקרן'!$C$42</f>
        <v>5.6005016073479262E-3</v>
      </c>
    </row>
    <row r="36" spans="2:21" ht="12.75" customHeight="1" thickBot="1" x14ac:dyDescent="0.25">
      <c r="B36" s="56" t="s">
        <v>281</v>
      </c>
      <c r="C36" s="14" t="s">
        <v>282</v>
      </c>
      <c r="D36" s="14" t="s">
        <v>136</v>
      </c>
      <c r="E36" s="14" t="s">
        <v>231</v>
      </c>
      <c r="F36" s="21">
        <v>1420</v>
      </c>
      <c r="G36" s="14" t="s">
        <v>237</v>
      </c>
      <c r="H36" s="14" t="s">
        <v>270</v>
      </c>
      <c r="I36" s="14" t="s">
        <v>271</v>
      </c>
      <c r="J36" s="52" t="s">
        <v>1150</v>
      </c>
      <c r="K36" s="23">
        <v>3.38</v>
      </c>
      <c r="L36" s="14" t="s">
        <v>49</v>
      </c>
      <c r="M36" s="13">
        <v>1.34E-2</v>
      </c>
      <c r="N36" s="13">
        <v>2.5399999999999999E-2</v>
      </c>
      <c r="O36" s="23">
        <v>189183</v>
      </c>
      <c r="P36" s="24">
        <v>108.45</v>
      </c>
      <c r="Q36" s="23">
        <v>2.0272399999999999</v>
      </c>
      <c r="R36" s="23">
        <v>207.1962</v>
      </c>
      <c r="S36" s="13">
        <v>6.5881764234183995E-5</v>
      </c>
      <c r="T36" s="13">
        <f t="shared" si="3"/>
        <v>1.9975708244879911E-3</v>
      </c>
      <c r="U36" s="60">
        <f>+R36/'סכום נכסי הקרן'!$C$42</f>
        <v>1.3145761409465997E-3</v>
      </c>
    </row>
    <row r="37" spans="2:21" ht="12.75" customHeight="1" thickBot="1" x14ac:dyDescent="0.25">
      <c r="B37" s="56" t="s">
        <v>283</v>
      </c>
      <c r="C37" s="14" t="s">
        <v>284</v>
      </c>
      <c r="D37" s="14" t="s">
        <v>136</v>
      </c>
      <c r="E37" s="14" t="s">
        <v>231</v>
      </c>
      <c r="F37" s="21">
        <v>1420</v>
      </c>
      <c r="G37" s="14" t="s">
        <v>237</v>
      </c>
      <c r="H37" s="14" t="s">
        <v>270</v>
      </c>
      <c r="I37" s="14" t="s">
        <v>271</v>
      </c>
      <c r="J37" s="52" t="s">
        <v>1150</v>
      </c>
      <c r="K37" s="23">
        <v>3.11</v>
      </c>
      <c r="L37" s="14" t="s">
        <v>49</v>
      </c>
      <c r="M37" s="13">
        <v>1.77E-2</v>
      </c>
      <c r="N37" s="13">
        <v>2.3900000000000001E-2</v>
      </c>
      <c r="O37" s="23">
        <v>35000</v>
      </c>
      <c r="P37" s="24">
        <v>109.35</v>
      </c>
      <c r="Q37" s="23">
        <v>0</v>
      </c>
      <c r="R37" s="23">
        <v>38.272500000000001</v>
      </c>
      <c r="S37" s="13">
        <v>1.2695500045549601E-5</v>
      </c>
      <c r="T37" s="13">
        <f t="shared" si="3"/>
        <v>3.6898374284961139E-4</v>
      </c>
      <c r="U37" s="60">
        <f>+R37/'סכום נכסי הקרן'!$C$42</f>
        <v>2.428235428756837E-4</v>
      </c>
    </row>
    <row r="38" spans="2:21" ht="12.75" customHeight="1" thickBot="1" x14ac:dyDescent="0.25">
      <c r="B38" s="56" t="s">
        <v>285</v>
      </c>
      <c r="C38" s="14" t="s">
        <v>286</v>
      </c>
      <c r="D38" s="14" t="s">
        <v>136</v>
      </c>
      <c r="E38" s="14" t="s">
        <v>231</v>
      </c>
      <c r="F38" s="21">
        <v>1420</v>
      </c>
      <c r="G38" s="14" t="s">
        <v>237</v>
      </c>
      <c r="H38" s="14" t="s">
        <v>270</v>
      </c>
      <c r="I38" s="14" t="s">
        <v>271</v>
      </c>
      <c r="J38" s="52" t="s">
        <v>1150</v>
      </c>
      <c r="K38" s="23">
        <v>6.16</v>
      </c>
      <c r="L38" s="14" t="s">
        <v>49</v>
      </c>
      <c r="M38" s="13">
        <v>2.4799999999999999E-2</v>
      </c>
      <c r="N38" s="13">
        <v>2.8500000000000001E-2</v>
      </c>
      <c r="O38" s="23">
        <v>58809</v>
      </c>
      <c r="P38" s="24">
        <v>109.05</v>
      </c>
      <c r="Q38" s="23">
        <v>0</v>
      </c>
      <c r="R38" s="23">
        <v>64.131209999999996</v>
      </c>
      <c r="S38" s="13">
        <v>1.78507143746073E-5</v>
      </c>
      <c r="T38" s="13">
        <f t="shared" si="3"/>
        <v>6.1828660002023446E-4</v>
      </c>
      <c r="U38" s="60">
        <f>+R38/'סכום נכסי הקרן'!$C$42</f>
        <v>4.0688660581630345E-4</v>
      </c>
    </row>
    <row r="39" spans="2:21" ht="12.75" customHeight="1" thickBot="1" x14ac:dyDescent="0.25">
      <c r="B39" s="56" t="s">
        <v>287</v>
      </c>
      <c r="C39" s="14" t="s">
        <v>288</v>
      </c>
      <c r="D39" s="14" t="s">
        <v>136</v>
      </c>
      <c r="E39" s="14" t="s">
        <v>231</v>
      </c>
      <c r="F39" s="21">
        <v>1420</v>
      </c>
      <c r="G39" s="14" t="s">
        <v>237</v>
      </c>
      <c r="H39" s="14" t="s">
        <v>280</v>
      </c>
      <c r="I39" s="14" t="s">
        <v>96</v>
      </c>
      <c r="J39" s="52" t="s">
        <v>1150</v>
      </c>
      <c r="K39" s="23">
        <v>7.49</v>
      </c>
      <c r="L39" s="14" t="s">
        <v>49</v>
      </c>
      <c r="M39" s="13">
        <v>8.9999999999999993E-3</v>
      </c>
      <c r="N39" s="13">
        <v>3.04E-2</v>
      </c>
      <c r="O39" s="23">
        <v>1190000</v>
      </c>
      <c r="P39" s="24">
        <v>93.65</v>
      </c>
      <c r="Q39" s="23">
        <v>5.6802900000000003</v>
      </c>
      <c r="R39" s="23">
        <v>1120.11529</v>
      </c>
      <c r="S39" s="13">
        <v>4.6182887299999999E-4</v>
      </c>
      <c r="T39" s="13">
        <f t="shared" si="3"/>
        <v>1.0798989669534988E-2</v>
      </c>
      <c r="U39" s="60">
        <f>+R39/'סכום נכסי הקרן'!$C$42</f>
        <v>7.1066787679671794E-3</v>
      </c>
    </row>
    <row r="40" spans="2:21" ht="12.75" customHeight="1" thickBot="1" x14ac:dyDescent="0.25">
      <c r="B40" s="56" t="s">
        <v>289</v>
      </c>
      <c r="C40" s="14" t="s">
        <v>290</v>
      </c>
      <c r="D40" s="14" t="s">
        <v>136</v>
      </c>
      <c r="E40" s="14" t="s">
        <v>231</v>
      </c>
      <c r="F40" s="21">
        <v>1420</v>
      </c>
      <c r="G40" s="14" t="s">
        <v>237</v>
      </c>
      <c r="H40" s="14" t="s">
        <v>280</v>
      </c>
      <c r="I40" s="14" t="s">
        <v>96</v>
      </c>
      <c r="J40" s="52" t="s">
        <v>1150</v>
      </c>
      <c r="K40" s="23">
        <v>11.03</v>
      </c>
      <c r="L40" s="14" t="s">
        <v>49</v>
      </c>
      <c r="M40" s="13">
        <v>1.6899999999999998E-2</v>
      </c>
      <c r="N40" s="13">
        <v>3.3700000000000001E-2</v>
      </c>
      <c r="O40" s="23">
        <v>765000</v>
      </c>
      <c r="P40" s="24">
        <v>91.53</v>
      </c>
      <c r="Q40" s="23">
        <v>10.898210000000001</v>
      </c>
      <c r="R40" s="23">
        <v>711.10271</v>
      </c>
      <c r="S40" s="13">
        <v>1.75339677E-4</v>
      </c>
      <c r="T40" s="13">
        <f t="shared" si="3"/>
        <v>6.8557146642184794E-3</v>
      </c>
      <c r="U40" s="60">
        <f>+R40/'סכום נכסי הקרן'!$C$42</f>
        <v>4.51165926946763E-3</v>
      </c>
    </row>
    <row r="41" spans="2:21" ht="12.75" customHeight="1" thickBot="1" x14ac:dyDescent="0.25">
      <c r="B41" s="56" t="s">
        <v>291</v>
      </c>
      <c r="C41" s="14" t="s">
        <v>292</v>
      </c>
      <c r="D41" s="14" t="s">
        <v>136</v>
      </c>
      <c r="E41" s="14" t="s">
        <v>231</v>
      </c>
      <c r="F41" s="21">
        <v>1300</v>
      </c>
      <c r="G41" s="14" t="s">
        <v>237</v>
      </c>
      <c r="H41" s="14" t="s">
        <v>293</v>
      </c>
      <c r="I41" s="14" t="s">
        <v>96</v>
      </c>
      <c r="J41" s="52" t="s">
        <v>1150</v>
      </c>
      <c r="K41" s="23">
        <v>5.67</v>
      </c>
      <c r="L41" s="14" t="s">
        <v>49</v>
      </c>
      <c r="M41" s="13">
        <v>6.4999999999999997E-3</v>
      </c>
      <c r="N41" s="13">
        <v>2.8799999999999999E-2</v>
      </c>
      <c r="O41" s="23">
        <v>113573.03</v>
      </c>
      <c r="P41" s="24">
        <v>97.78</v>
      </c>
      <c r="Q41" s="23">
        <v>0</v>
      </c>
      <c r="R41" s="23">
        <v>111.05171</v>
      </c>
      <c r="S41" s="13">
        <v>5.3203494386862102E-5</v>
      </c>
      <c r="T41" s="13">
        <f t="shared" si="3"/>
        <v>1.0706453878280649E-3</v>
      </c>
      <c r="U41" s="60">
        <f>+R41/'סכום נכסי הקרן'!$C$42</f>
        <v>7.0457821319754369E-4</v>
      </c>
    </row>
    <row r="42" spans="2:21" ht="13.5" thickBot="1" x14ac:dyDescent="0.25">
      <c r="B42" s="56" t="s">
        <v>294</v>
      </c>
      <c r="C42" s="14" t="s">
        <v>295</v>
      </c>
      <c r="D42" s="14" t="s">
        <v>136</v>
      </c>
      <c r="E42" s="14" t="s">
        <v>231</v>
      </c>
      <c r="F42" s="21">
        <v>1328</v>
      </c>
      <c r="G42" s="14" t="s">
        <v>237</v>
      </c>
      <c r="H42" s="14" t="s">
        <v>293</v>
      </c>
      <c r="I42" s="14" t="s">
        <v>96</v>
      </c>
      <c r="J42" s="52" t="s">
        <v>1150</v>
      </c>
      <c r="K42" s="23">
        <v>2.2799999999999998</v>
      </c>
      <c r="L42" s="14" t="s">
        <v>49</v>
      </c>
      <c r="M42" s="13">
        <v>3.2000000000000001E-2</v>
      </c>
      <c r="N42" s="13">
        <v>2.4500000000000001E-2</v>
      </c>
      <c r="O42" s="23">
        <v>155000</v>
      </c>
      <c r="P42" s="24">
        <v>114.84</v>
      </c>
      <c r="Q42" s="23">
        <v>0</v>
      </c>
      <c r="R42" s="23">
        <v>178.00200000000001</v>
      </c>
      <c r="S42" s="13">
        <v>1.10489707E-4</v>
      </c>
      <c r="T42" s="13">
        <f t="shared" si="3"/>
        <v>1.7161106328229545E-3</v>
      </c>
      <c r="U42" s="60">
        <f>+R42/'סכום נכסי הקרן'!$C$42</f>
        <v>1.1293507421505638E-3</v>
      </c>
    </row>
    <row r="43" spans="2:21" ht="13.5" thickBot="1" x14ac:dyDescent="0.25">
      <c r="B43" s="56" t="s">
        <v>296</v>
      </c>
      <c r="C43" s="14" t="s">
        <v>297</v>
      </c>
      <c r="D43" s="14" t="s">
        <v>136</v>
      </c>
      <c r="E43" s="14" t="s">
        <v>231</v>
      </c>
      <c r="F43" s="21">
        <v>1328</v>
      </c>
      <c r="G43" s="14" t="s">
        <v>237</v>
      </c>
      <c r="H43" s="14" t="s">
        <v>293</v>
      </c>
      <c r="I43" s="14" t="s">
        <v>96</v>
      </c>
      <c r="J43" s="52" t="s">
        <v>1150</v>
      </c>
      <c r="K43" s="23">
        <v>4.04</v>
      </c>
      <c r="L43" s="14" t="s">
        <v>49</v>
      </c>
      <c r="M43" s="13">
        <v>1.14E-2</v>
      </c>
      <c r="N43" s="13">
        <v>2.5999999999999999E-2</v>
      </c>
      <c r="O43" s="23">
        <v>702400</v>
      </c>
      <c r="P43" s="24">
        <v>103.86</v>
      </c>
      <c r="Q43" s="23">
        <v>0</v>
      </c>
      <c r="R43" s="23">
        <v>729.51264000000003</v>
      </c>
      <c r="S43" s="13">
        <v>2.9725139699999999E-4</v>
      </c>
      <c r="T43" s="13">
        <f t="shared" si="3"/>
        <v>7.0332041116546113E-3</v>
      </c>
      <c r="U43" s="60">
        <f>+R43/'סכום נכסי הקרן'!$C$42</f>
        <v>4.628462834081735E-3</v>
      </c>
    </row>
    <row r="44" spans="2:21" ht="13.5" thickBot="1" x14ac:dyDescent="0.25">
      <c r="B44" s="56" t="s">
        <v>298</v>
      </c>
      <c r="C44" s="14" t="s">
        <v>299</v>
      </c>
      <c r="D44" s="14" t="s">
        <v>136</v>
      </c>
      <c r="E44" s="14" t="s">
        <v>231</v>
      </c>
      <c r="F44" s="21">
        <v>1328</v>
      </c>
      <c r="G44" s="14" t="s">
        <v>237</v>
      </c>
      <c r="H44" s="14" t="s">
        <v>293</v>
      </c>
      <c r="I44" s="14" t="s">
        <v>96</v>
      </c>
      <c r="J44" s="52" t="s">
        <v>1150</v>
      </c>
      <c r="K44" s="23">
        <v>6.31</v>
      </c>
      <c r="L44" s="14" t="s">
        <v>49</v>
      </c>
      <c r="M44" s="13">
        <v>9.1999999999999998E-3</v>
      </c>
      <c r="N44" s="13">
        <v>3.0200000000000001E-2</v>
      </c>
      <c r="O44" s="23">
        <v>1496000</v>
      </c>
      <c r="P44" s="24">
        <v>97.97</v>
      </c>
      <c r="Q44" s="23">
        <v>15.364649999999999</v>
      </c>
      <c r="R44" s="23">
        <v>1480.99585</v>
      </c>
      <c r="S44" s="13">
        <v>6.1520417899999999E-4</v>
      </c>
      <c r="T44" s="13">
        <f t="shared" si="3"/>
        <v>1.42782256679794E-2</v>
      </c>
      <c r="U44" s="60">
        <f>+R44/'סכום נכסי הקרן'!$C$42</f>
        <v>9.3963200543780677E-3</v>
      </c>
    </row>
    <row r="45" spans="2:21" ht="13.5" thickBot="1" x14ac:dyDescent="0.25">
      <c r="B45" s="56" t="s">
        <v>300</v>
      </c>
      <c r="C45" s="14" t="s">
        <v>301</v>
      </c>
      <c r="D45" s="14" t="s">
        <v>136</v>
      </c>
      <c r="E45" s="14" t="s">
        <v>231</v>
      </c>
      <c r="F45" s="21">
        <v>1300</v>
      </c>
      <c r="G45" s="14" t="s">
        <v>237</v>
      </c>
      <c r="H45" s="14" t="s">
        <v>293</v>
      </c>
      <c r="I45" s="14" t="s">
        <v>96</v>
      </c>
      <c r="J45" s="52" t="s">
        <v>1150</v>
      </c>
      <c r="K45" s="23">
        <v>2.37</v>
      </c>
      <c r="L45" s="14" t="s">
        <v>49</v>
      </c>
      <c r="M45" s="13">
        <v>2.3400000000000001E-2</v>
      </c>
      <c r="N45" s="13">
        <v>2.53E-2</v>
      </c>
      <c r="O45" s="23">
        <v>1144651</v>
      </c>
      <c r="P45" s="24">
        <v>112.87</v>
      </c>
      <c r="Q45" s="23">
        <v>0</v>
      </c>
      <c r="R45" s="23">
        <v>1291.96758</v>
      </c>
      <c r="S45" s="13">
        <v>4.4212056600000002E-4</v>
      </c>
      <c r="T45" s="13">
        <f t="shared" si="3"/>
        <v>1.2455811177967331E-2</v>
      </c>
      <c r="U45" s="60">
        <f>+R45/'סכום נכסי הקרן'!$C$42</f>
        <v>8.197012085861214E-3</v>
      </c>
    </row>
    <row r="46" spans="2:21" ht="13.5" thickBot="1" x14ac:dyDescent="0.25">
      <c r="B46" s="56" t="s">
        <v>302</v>
      </c>
      <c r="C46" s="14" t="s">
        <v>303</v>
      </c>
      <c r="D46" s="14" t="s">
        <v>136</v>
      </c>
      <c r="E46" s="14" t="s">
        <v>231</v>
      </c>
      <c r="F46" s="21">
        <v>1327</v>
      </c>
      <c r="G46" s="14" t="s">
        <v>237</v>
      </c>
      <c r="H46" s="14" t="s">
        <v>293</v>
      </c>
      <c r="I46" s="14" t="s">
        <v>96</v>
      </c>
      <c r="J46" s="52" t="s">
        <v>1150</v>
      </c>
      <c r="K46" s="23">
        <v>2.02</v>
      </c>
      <c r="L46" s="14" t="s">
        <v>49</v>
      </c>
      <c r="M46" s="13">
        <v>1.34E-2</v>
      </c>
      <c r="N46" s="13">
        <v>2.1899999999999999E-2</v>
      </c>
      <c r="O46" s="23">
        <v>30000</v>
      </c>
      <c r="P46" s="24">
        <v>110.98</v>
      </c>
      <c r="Q46" s="23">
        <v>0</v>
      </c>
      <c r="R46" s="23">
        <v>33.293999999999997</v>
      </c>
      <c r="S46" s="13">
        <v>5.6265871230793602E-5</v>
      </c>
      <c r="T46" s="13">
        <f t="shared" si="3"/>
        <v>3.2098621031902694E-4</v>
      </c>
      <c r="U46" s="60">
        <f>+R46/'סכום נכסי הקרן'!$C$42</f>
        <v>2.1123697266975014E-4</v>
      </c>
    </row>
    <row r="47" spans="2:21" ht="13.5" thickBot="1" x14ac:dyDescent="0.25">
      <c r="B47" s="56" t="s">
        <v>304</v>
      </c>
      <c r="C47" s="14" t="s">
        <v>305</v>
      </c>
      <c r="D47" s="14" t="s">
        <v>136</v>
      </c>
      <c r="E47" s="14" t="s">
        <v>231</v>
      </c>
      <c r="F47" s="21">
        <v>1327</v>
      </c>
      <c r="G47" s="14" t="s">
        <v>237</v>
      </c>
      <c r="H47" s="14" t="s">
        <v>293</v>
      </c>
      <c r="I47" s="14" t="s">
        <v>96</v>
      </c>
      <c r="J47" s="52" t="s">
        <v>1150</v>
      </c>
      <c r="K47" s="23">
        <v>4.1100000000000003</v>
      </c>
      <c r="L47" s="14" t="s">
        <v>49</v>
      </c>
      <c r="M47" s="13">
        <v>6.8999999999999999E-3</v>
      </c>
      <c r="N47" s="13">
        <v>2.5700000000000001E-2</v>
      </c>
      <c r="O47" s="23">
        <v>28098</v>
      </c>
      <c r="P47" s="24">
        <v>103.48</v>
      </c>
      <c r="Q47" s="23">
        <v>0</v>
      </c>
      <c r="R47" s="23">
        <v>29.075810000000001</v>
      </c>
      <c r="S47" s="13">
        <v>1.6290584399999999E-4</v>
      </c>
      <c r="T47" s="13">
        <f t="shared" si="3"/>
        <v>2.8031879809743704E-4</v>
      </c>
      <c r="U47" s="60">
        <f>+R47/'סכום נכסי הקרן'!$C$42</f>
        <v>1.8447426209890216E-4</v>
      </c>
    </row>
    <row r="48" spans="2:21" ht="13.5" thickBot="1" x14ac:dyDescent="0.25">
      <c r="B48" s="56" t="s">
        <v>306</v>
      </c>
      <c r="C48" s="14" t="s">
        <v>307</v>
      </c>
      <c r="D48" s="14" t="s">
        <v>136</v>
      </c>
      <c r="E48" s="14" t="s">
        <v>231</v>
      </c>
      <c r="F48" s="21">
        <v>1327</v>
      </c>
      <c r="G48" s="14" t="s">
        <v>237</v>
      </c>
      <c r="H48" s="14" t="s">
        <v>293</v>
      </c>
      <c r="I48" s="14" t="s">
        <v>96</v>
      </c>
      <c r="J48" s="52" t="s">
        <v>1150</v>
      </c>
      <c r="K48" s="23">
        <v>3.61</v>
      </c>
      <c r="L48" s="14" t="s">
        <v>49</v>
      </c>
      <c r="M48" s="13">
        <v>1.8200000000000001E-2</v>
      </c>
      <c r="N48" s="13">
        <v>2.4199999999999999E-2</v>
      </c>
      <c r="O48" s="23">
        <v>600000</v>
      </c>
      <c r="P48" s="24">
        <v>109.37</v>
      </c>
      <c r="Q48" s="23">
        <v>0</v>
      </c>
      <c r="R48" s="23">
        <v>656.22</v>
      </c>
      <c r="S48" s="13">
        <v>1.1988925230000001E-3</v>
      </c>
      <c r="T48" s="13">
        <f t="shared" si="3"/>
        <v>6.3265925072250829E-3</v>
      </c>
      <c r="U48" s="60">
        <f>+R48/'סכום נכסי הקרן'!$C$42</f>
        <v>4.1634506579366687E-3</v>
      </c>
    </row>
    <row r="49" spans="2:21" ht="13.5" thickBot="1" x14ac:dyDescent="0.25">
      <c r="B49" s="56" t="s">
        <v>308</v>
      </c>
      <c r="C49" s="14" t="s">
        <v>309</v>
      </c>
      <c r="D49" s="14" t="s">
        <v>136</v>
      </c>
      <c r="E49" s="14" t="s">
        <v>231</v>
      </c>
      <c r="F49" s="21">
        <v>1327</v>
      </c>
      <c r="G49" s="14" t="s">
        <v>237</v>
      </c>
      <c r="H49" s="14" t="s">
        <v>293</v>
      </c>
      <c r="I49" s="14" t="s">
        <v>96</v>
      </c>
      <c r="J49" s="52" t="s">
        <v>1150</v>
      </c>
      <c r="K49" s="23">
        <v>6.02</v>
      </c>
      <c r="L49" s="14" t="s">
        <v>49</v>
      </c>
      <c r="M49" s="13">
        <v>2.5999999999999999E-2</v>
      </c>
      <c r="N49" s="13">
        <v>2.76E-2</v>
      </c>
      <c r="O49" s="23">
        <v>300000</v>
      </c>
      <c r="P49" s="24">
        <v>99.18</v>
      </c>
      <c r="Q49" s="23">
        <v>0</v>
      </c>
      <c r="R49" s="23">
        <v>297.54000000000002</v>
      </c>
      <c r="S49" s="13">
        <v>5.59701492E-4</v>
      </c>
      <c r="T49" s="13">
        <f t="shared" si="3"/>
        <v>2.8685720255398361E-3</v>
      </c>
      <c r="U49" s="60">
        <f>+R49/'סכום נכסי הקרן'!$C$42</f>
        <v>1.8877710352663384E-3</v>
      </c>
    </row>
    <row r="50" spans="2:21" ht="13.5" thickBot="1" x14ac:dyDescent="0.25">
      <c r="B50" s="56" t="s">
        <v>310</v>
      </c>
      <c r="C50" s="14" t="s">
        <v>311</v>
      </c>
      <c r="D50" s="14" t="s">
        <v>136</v>
      </c>
      <c r="E50" s="14" t="s">
        <v>231</v>
      </c>
      <c r="F50" s="21">
        <v>759</v>
      </c>
      <c r="G50" s="14" t="s">
        <v>237</v>
      </c>
      <c r="H50" s="14" t="s">
        <v>293</v>
      </c>
      <c r="I50" s="14" t="s">
        <v>96</v>
      </c>
      <c r="J50" s="52" t="s">
        <v>1150</v>
      </c>
      <c r="K50" s="23">
        <v>1.21</v>
      </c>
      <c r="L50" s="14" t="s">
        <v>49</v>
      </c>
      <c r="M50" s="13">
        <v>4.7500000000000001E-2</v>
      </c>
      <c r="N50" s="13">
        <v>2.4899999999999999E-2</v>
      </c>
      <c r="O50" s="23">
        <v>2460000</v>
      </c>
      <c r="P50" s="24">
        <v>140.54</v>
      </c>
      <c r="Q50" s="23">
        <v>0</v>
      </c>
      <c r="R50" s="23">
        <v>3457.2840000000001</v>
      </c>
      <c r="S50" s="13">
        <v>1.7162607439999999E-3</v>
      </c>
      <c r="T50" s="13">
        <f t="shared" si="3"/>
        <v>3.3331545898858859E-2</v>
      </c>
      <c r="U50" s="60">
        <f>+R50/'סכום נכסי הקרן'!$C$42</f>
        <v>2.19350695566638E-2</v>
      </c>
    </row>
    <row r="51" spans="2:21" ht="13.5" thickBot="1" x14ac:dyDescent="0.25">
      <c r="B51" s="56" t="s">
        <v>312</v>
      </c>
      <c r="C51" s="14" t="s">
        <v>313</v>
      </c>
      <c r="D51" s="14" t="s">
        <v>136</v>
      </c>
      <c r="E51" s="14" t="s">
        <v>231</v>
      </c>
      <c r="F51" s="21">
        <v>759</v>
      </c>
      <c r="G51" s="14" t="s">
        <v>237</v>
      </c>
      <c r="H51" s="14" t="s">
        <v>293</v>
      </c>
      <c r="I51" s="14" t="s">
        <v>96</v>
      </c>
      <c r="J51" s="52" t="s">
        <v>1150</v>
      </c>
      <c r="K51" s="23">
        <v>4.07</v>
      </c>
      <c r="L51" s="14" t="s">
        <v>49</v>
      </c>
      <c r="M51" s="13">
        <v>5.0000000000000001E-3</v>
      </c>
      <c r="N51" s="13">
        <v>2.7199999999999998E-2</v>
      </c>
      <c r="O51" s="23">
        <v>401000</v>
      </c>
      <c r="P51" s="24">
        <v>101.54</v>
      </c>
      <c r="Q51" s="23">
        <v>0</v>
      </c>
      <c r="R51" s="23">
        <v>407.17540000000002</v>
      </c>
      <c r="S51" s="13">
        <v>2.1299029800000001E-4</v>
      </c>
      <c r="T51" s="13">
        <f t="shared" si="3"/>
        <v>3.9255628215634636E-3</v>
      </c>
      <c r="U51" s="60">
        <f>+R51/'סכום נכסי הקרן'!$C$42</f>
        <v>2.5833633339819367E-3</v>
      </c>
    </row>
    <row r="52" spans="2:21" ht="13.5" thickBot="1" x14ac:dyDescent="0.25">
      <c r="B52" s="56" t="s">
        <v>314</v>
      </c>
      <c r="C52" s="14" t="s">
        <v>315</v>
      </c>
      <c r="D52" s="14" t="s">
        <v>136</v>
      </c>
      <c r="E52" s="14" t="s">
        <v>231</v>
      </c>
      <c r="F52" s="21">
        <v>767</v>
      </c>
      <c r="G52" s="14" t="s">
        <v>316</v>
      </c>
      <c r="H52" s="14" t="s">
        <v>293</v>
      </c>
      <c r="I52" s="14" t="s">
        <v>96</v>
      </c>
      <c r="J52" s="52" t="s">
        <v>1150</v>
      </c>
      <c r="K52" s="23">
        <v>5.04</v>
      </c>
      <c r="L52" s="14" t="s">
        <v>49</v>
      </c>
      <c r="M52" s="13">
        <v>4.4000000000000003E-3</v>
      </c>
      <c r="N52" s="13">
        <v>2.47E-2</v>
      </c>
      <c r="O52" s="23">
        <v>70000</v>
      </c>
      <c r="P52" s="24">
        <v>100.57</v>
      </c>
      <c r="Q52" s="23">
        <v>0</v>
      </c>
      <c r="R52" s="23">
        <v>70.399000000000001</v>
      </c>
      <c r="S52" s="13">
        <v>7.8495688882202597E-5</v>
      </c>
      <c r="T52" s="13">
        <f t="shared" si="3"/>
        <v>6.7871412928002589E-4</v>
      </c>
      <c r="U52" s="60">
        <f>+R52/'סכום נכסי הקרן'!$C$42</f>
        <v>4.4665319994526768E-4</v>
      </c>
    </row>
    <row r="53" spans="2:21" ht="13.5" thickBot="1" x14ac:dyDescent="0.25">
      <c r="B53" s="56" t="s">
        <v>317</v>
      </c>
      <c r="C53" s="14" t="s">
        <v>318</v>
      </c>
      <c r="D53" s="14" t="s">
        <v>136</v>
      </c>
      <c r="E53" s="14" t="s">
        <v>231</v>
      </c>
      <c r="F53" s="21">
        <v>613</v>
      </c>
      <c r="G53" s="14" t="s">
        <v>237</v>
      </c>
      <c r="H53" s="14" t="s">
        <v>293</v>
      </c>
      <c r="I53" s="14" t="s">
        <v>96</v>
      </c>
      <c r="J53" s="52" t="s">
        <v>1150</v>
      </c>
      <c r="K53" s="23">
        <v>2.84</v>
      </c>
      <c r="L53" s="14" t="s">
        <v>49</v>
      </c>
      <c r="M53" s="13">
        <v>1.5800000000000002E-2</v>
      </c>
      <c r="N53" s="13">
        <v>2.1999999999999999E-2</v>
      </c>
      <c r="O53" s="23">
        <v>20000</v>
      </c>
      <c r="P53" s="24">
        <v>110.84</v>
      </c>
      <c r="Q53" s="23">
        <v>0</v>
      </c>
      <c r="R53" s="23">
        <v>22.167999999999999</v>
      </c>
      <c r="S53" s="13">
        <v>4.2996705710649402E-5</v>
      </c>
      <c r="T53" s="13">
        <f t="shared" si="3"/>
        <v>2.1372085992527753E-4</v>
      </c>
      <c r="U53" s="60">
        <f>+R53/'סכום נכסי הקרן'!$C$42</f>
        <v>1.4064699976401219E-4</v>
      </c>
    </row>
    <row r="54" spans="2:21" ht="13.5" thickBot="1" x14ac:dyDescent="0.25">
      <c r="B54" s="56" t="s">
        <v>319</v>
      </c>
      <c r="C54" s="14" t="s">
        <v>320</v>
      </c>
      <c r="D54" s="14" t="s">
        <v>136</v>
      </c>
      <c r="E54" s="14" t="s">
        <v>231</v>
      </c>
      <c r="F54" s="21">
        <v>613</v>
      </c>
      <c r="G54" s="14" t="s">
        <v>237</v>
      </c>
      <c r="H54" s="14" t="s">
        <v>293</v>
      </c>
      <c r="I54" s="14" t="s">
        <v>96</v>
      </c>
      <c r="J54" s="52" t="s">
        <v>1150</v>
      </c>
      <c r="K54" s="23">
        <v>5.48</v>
      </c>
      <c r="L54" s="14" t="s">
        <v>49</v>
      </c>
      <c r="M54" s="13">
        <v>8.3999999999999995E-3</v>
      </c>
      <c r="N54" s="13">
        <v>2.5499999999999998E-2</v>
      </c>
      <c r="O54" s="23">
        <v>104835.16</v>
      </c>
      <c r="P54" s="24">
        <v>100.94</v>
      </c>
      <c r="Q54" s="23">
        <v>0</v>
      </c>
      <c r="R54" s="23">
        <v>105.82061</v>
      </c>
      <c r="S54" s="13">
        <v>1.32061256E-4</v>
      </c>
      <c r="T54" s="13">
        <f t="shared" si="3"/>
        <v>1.0202125481332291E-3</v>
      </c>
      <c r="U54" s="60">
        <f>+R54/'סכום נכסי הקרן'!$C$42</f>
        <v>6.7138899809173695E-4</v>
      </c>
    </row>
    <row r="55" spans="2:21" ht="13.5" thickBot="1" x14ac:dyDescent="0.25">
      <c r="B55" s="56" t="s">
        <v>321</v>
      </c>
      <c r="C55" s="14" t="s">
        <v>322</v>
      </c>
      <c r="D55" s="14" t="s">
        <v>136</v>
      </c>
      <c r="E55" s="14" t="s">
        <v>231</v>
      </c>
      <c r="F55" s="21">
        <v>604</v>
      </c>
      <c r="G55" s="14" t="s">
        <v>232</v>
      </c>
      <c r="H55" s="14" t="s">
        <v>293</v>
      </c>
      <c r="I55" s="14" t="s">
        <v>96</v>
      </c>
      <c r="J55" s="52" t="s">
        <v>1150</v>
      </c>
      <c r="K55" s="23">
        <v>1.1399999999999999</v>
      </c>
      <c r="L55" s="14" t="s">
        <v>49</v>
      </c>
      <c r="M55" s="13">
        <v>2.4199999999999999E-2</v>
      </c>
      <c r="N55" s="13">
        <v>3.32E-2</v>
      </c>
      <c r="O55" s="23">
        <v>8</v>
      </c>
      <c r="P55" s="25">
        <v>5626366</v>
      </c>
      <c r="Q55" s="23">
        <v>0</v>
      </c>
      <c r="R55" s="23">
        <v>450.10928000000001</v>
      </c>
      <c r="S55" s="13">
        <v>2.77556118E-4</v>
      </c>
      <c r="T55" s="13">
        <f t="shared" si="3"/>
        <v>4.3394867548695202E-3</v>
      </c>
      <c r="U55" s="60">
        <f>+R55/'סכום נכסי הקרן'!$C$42</f>
        <v>2.855761448842462E-3</v>
      </c>
    </row>
    <row r="56" spans="2:21" ht="13.5" thickBot="1" x14ac:dyDescent="0.25">
      <c r="B56" s="56" t="s">
        <v>323</v>
      </c>
      <c r="C56" s="14" t="s">
        <v>324</v>
      </c>
      <c r="D56" s="14" t="s">
        <v>136</v>
      </c>
      <c r="E56" s="14" t="s">
        <v>231</v>
      </c>
      <c r="F56" s="21">
        <v>604</v>
      </c>
      <c r="G56" s="14" t="s">
        <v>232</v>
      </c>
      <c r="H56" s="14" t="s">
        <v>293</v>
      </c>
      <c r="I56" s="14" t="s">
        <v>96</v>
      </c>
      <c r="J56" s="52" t="s">
        <v>1150</v>
      </c>
      <c r="K56" s="23">
        <v>0.75</v>
      </c>
      <c r="L56" s="14" t="s">
        <v>49</v>
      </c>
      <c r="M56" s="13">
        <v>1.95E-2</v>
      </c>
      <c r="N56" s="13">
        <v>3.4099999999999998E-2</v>
      </c>
      <c r="O56" s="23">
        <v>7</v>
      </c>
      <c r="P56" s="25">
        <v>5456707</v>
      </c>
      <c r="Q56" s="23">
        <v>0</v>
      </c>
      <c r="R56" s="23">
        <v>381.96949000000001</v>
      </c>
      <c r="S56" s="13">
        <v>2.8204198299999999E-4</v>
      </c>
      <c r="T56" s="13">
        <f t="shared" si="3"/>
        <v>3.6825535848078175E-3</v>
      </c>
      <c r="U56" s="60">
        <f>+R56/'סכום נכסי הקרן'!$C$42</f>
        <v>2.4234420231816064E-3</v>
      </c>
    </row>
    <row r="57" spans="2:21" ht="13.5" thickBot="1" x14ac:dyDescent="0.25">
      <c r="B57" s="56" t="s">
        <v>325</v>
      </c>
      <c r="C57" s="14" t="s">
        <v>326</v>
      </c>
      <c r="D57" s="14" t="s">
        <v>136</v>
      </c>
      <c r="E57" s="14" t="s">
        <v>231</v>
      </c>
      <c r="F57" s="21">
        <v>226</v>
      </c>
      <c r="G57" s="14" t="s">
        <v>237</v>
      </c>
      <c r="H57" s="14" t="s">
        <v>293</v>
      </c>
      <c r="I57" s="14" t="s">
        <v>96</v>
      </c>
      <c r="J57" s="52" t="s">
        <v>1150</v>
      </c>
      <c r="K57" s="23">
        <v>2.4</v>
      </c>
      <c r="L57" s="14" t="s">
        <v>49</v>
      </c>
      <c r="M57" s="13">
        <v>3.6999999999999998E-2</v>
      </c>
      <c r="N57" s="13">
        <v>2.3599999999999999E-2</v>
      </c>
      <c r="O57" s="23">
        <v>180000</v>
      </c>
      <c r="P57" s="24">
        <v>115.14</v>
      </c>
      <c r="Q57" s="23">
        <v>0</v>
      </c>
      <c r="R57" s="23">
        <v>207.25200000000001</v>
      </c>
      <c r="S57" s="13">
        <v>4.7881133899999999E-4</v>
      </c>
      <c r="T57" s="13">
        <f t="shared" si="3"/>
        <v>1.9981087902036098E-3</v>
      </c>
      <c r="U57" s="60">
        <f>+R57/'סכום נכסי הקרן'!$C$42</f>
        <v>1.314930169392415E-3</v>
      </c>
    </row>
    <row r="58" spans="2:21" ht="13.5" thickBot="1" x14ac:dyDescent="0.25">
      <c r="B58" s="56" t="s">
        <v>327</v>
      </c>
      <c r="C58" s="14" t="s">
        <v>328</v>
      </c>
      <c r="D58" s="14" t="s">
        <v>136</v>
      </c>
      <c r="E58" s="14" t="s">
        <v>231</v>
      </c>
      <c r="F58" s="21">
        <v>226</v>
      </c>
      <c r="G58" s="14" t="s">
        <v>237</v>
      </c>
      <c r="H58" s="14" t="s">
        <v>293</v>
      </c>
      <c r="I58" s="14" t="s">
        <v>96</v>
      </c>
      <c r="J58" s="52" t="s">
        <v>1150</v>
      </c>
      <c r="K58" s="23">
        <v>2.94</v>
      </c>
      <c r="L58" s="14" t="s">
        <v>49</v>
      </c>
      <c r="M58" s="13">
        <v>2.5999999999999999E-2</v>
      </c>
      <c r="N58" s="13">
        <v>2.2200000000000001E-2</v>
      </c>
      <c r="O58" s="23">
        <v>65000</v>
      </c>
      <c r="P58" s="24">
        <v>114.45</v>
      </c>
      <c r="Q58" s="23">
        <v>0</v>
      </c>
      <c r="R58" s="23">
        <v>74.392499999999998</v>
      </c>
      <c r="S58" s="13">
        <v>1.8019941699999999E-4</v>
      </c>
      <c r="T58" s="13">
        <f t="shared" si="3"/>
        <v>7.1721531360480011E-4</v>
      </c>
      <c r="U58" s="60">
        <f>+R58/'סכום נכסי הקרן'!$C$42</f>
        <v>4.7199034328510806E-4</v>
      </c>
    </row>
    <row r="59" spans="2:21" ht="13.5" thickBot="1" x14ac:dyDescent="0.25">
      <c r="B59" s="56" t="s">
        <v>329</v>
      </c>
      <c r="C59" s="14" t="s">
        <v>330</v>
      </c>
      <c r="D59" s="14" t="s">
        <v>136</v>
      </c>
      <c r="E59" s="14" t="s">
        <v>231</v>
      </c>
      <c r="F59" s="21">
        <v>226</v>
      </c>
      <c r="G59" s="14" t="s">
        <v>237</v>
      </c>
      <c r="H59" s="14" t="s">
        <v>293</v>
      </c>
      <c r="I59" s="14" t="s">
        <v>96</v>
      </c>
      <c r="J59" s="52" t="s">
        <v>1150</v>
      </c>
      <c r="K59" s="23">
        <v>4.1500000000000004</v>
      </c>
      <c r="L59" s="14" t="s">
        <v>49</v>
      </c>
      <c r="M59" s="13">
        <v>2.81E-2</v>
      </c>
      <c r="N59" s="13">
        <v>2.5899999999999999E-2</v>
      </c>
      <c r="O59" s="23">
        <v>677343.75</v>
      </c>
      <c r="P59" s="24">
        <v>113.83</v>
      </c>
      <c r="Q59" s="23">
        <v>0</v>
      </c>
      <c r="R59" s="23">
        <v>771.02039000000002</v>
      </c>
      <c r="S59" s="13">
        <v>5.4120547399999996E-4</v>
      </c>
      <c r="T59" s="13">
        <f t="shared" si="3"/>
        <v>7.4333787789030523E-3</v>
      </c>
      <c r="U59" s="60">
        <f>+R59/'סכום נכסי הקרן'!$C$42</f>
        <v>4.8918127305295281E-3</v>
      </c>
    </row>
    <row r="60" spans="2:21" ht="13.5" thickBot="1" x14ac:dyDescent="0.25">
      <c r="B60" s="56" t="s">
        <v>331</v>
      </c>
      <c r="C60" s="14" t="s">
        <v>332</v>
      </c>
      <c r="D60" s="14" t="s">
        <v>136</v>
      </c>
      <c r="E60" s="14" t="s">
        <v>231</v>
      </c>
      <c r="F60" s="21">
        <v>226</v>
      </c>
      <c r="G60" s="14" t="s">
        <v>237</v>
      </c>
      <c r="H60" s="14" t="s">
        <v>293</v>
      </c>
      <c r="I60" s="14" t="s">
        <v>96</v>
      </c>
      <c r="J60" s="52" t="s">
        <v>1150</v>
      </c>
      <c r="K60" s="23">
        <v>2.46</v>
      </c>
      <c r="L60" s="14" t="s">
        <v>49</v>
      </c>
      <c r="M60" s="13">
        <v>2.4E-2</v>
      </c>
      <c r="N60" s="13">
        <v>2.3300000000000001E-2</v>
      </c>
      <c r="O60" s="23">
        <v>38371.79</v>
      </c>
      <c r="P60" s="24">
        <v>112.98</v>
      </c>
      <c r="Q60" s="23">
        <v>0</v>
      </c>
      <c r="R60" s="23">
        <v>43.352449999999997</v>
      </c>
      <c r="S60" s="13">
        <v>6.6501774453897096E-5</v>
      </c>
      <c r="T60" s="13">
        <f t="shared" si="3"/>
        <v>4.1795935104058091E-4</v>
      </c>
      <c r="U60" s="60">
        <f>+R60/'סכום נכסי הקרן'!$C$42</f>
        <v>2.7505377232584578E-4</v>
      </c>
    </row>
    <row r="61" spans="2:21" ht="13.5" thickBot="1" x14ac:dyDescent="0.25">
      <c r="B61" s="56" t="s">
        <v>333</v>
      </c>
      <c r="C61" s="14" t="s">
        <v>334</v>
      </c>
      <c r="D61" s="14" t="s">
        <v>136</v>
      </c>
      <c r="E61" s="14" t="s">
        <v>231</v>
      </c>
      <c r="F61" s="21">
        <v>226</v>
      </c>
      <c r="G61" s="14" t="s">
        <v>237</v>
      </c>
      <c r="H61" s="14" t="s">
        <v>293</v>
      </c>
      <c r="I61" s="14" t="s">
        <v>96</v>
      </c>
      <c r="J61" s="52" t="s">
        <v>1150</v>
      </c>
      <c r="K61" s="23">
        <v>3.68</v>
      </c>
      <c r="L61" s="14" t="s">
        <v>49</v>
      </c>
      <c r="M61" s="13">
        <v>2.5999999999999999E-2</v>
      </c>
      <c r="N61" s="13">
        <v>2.2700000000000001E-2</v>
      </c>
      <c r="O61" s="23">
        <v>90000</v>
      </c>
      <c r="P61" s="24">
        <v>113.37</v>
      </c>
      <c r="Q61" s="23">
        <v>0</v>
      </c>
      <c r="R61" s="23">
        <v>102.033</v>
      </c>
      <c r="S61" s="13">
        <v>1.8358055500000001E-4</v>
      </c>
      <c r="T61" s="13">
        <f t="shared" si="3"/>
        <v>9.8369634160753528E-4</v>
      </c>
      <c r="U61" s="60">
        <f>+R61/'סכום נכסי הקרן'!$C$42</f>
        <v>6.4735814358180509E-4</v>
      </c>
    </row>
    <row r="62" spans="2:21" ht="13.5" thickBot="1" x14ac:dyDescent="0.25">
      <c r="B62" s="56" t="s">
        <v>335</v>
      </c>
      <c r="C62" s="14" t="s">
        <v>336</v>
      </c>
      <c r="D62" s="14" t="s">
        <v>136</v>
      </c>
      <c r="E62" s="14" t="s">
        <v>231</v>
      </c>
      <c r="F62" s="21">
        <v>226</v>
      </c>
      <c r="G62" s="14" t="s">
        <v>237</v>
      </c>
      <c r="H62" s="14" t="s">
        <v>293</v>
      </c>
      <c r="I62" s="14" t="s">
        <v>96</v>
      </c>
      <c r="J62" s="52" t="s">
        <v>1150</v>
      </c>
      <c r="K62" s="23">
        <v>6.57</v>
      </c>
      <c r="L62" s="14" t="s">
        <v>49</v>
      </c>
      <c r="M62" s="13">
        <v>3.5000000000000001E-3</v>
      </c>
      <c r="N62" s="13">
        <v>3.0700000000000002E-2</v>
      </c>
      <c r="O62" s="23">
        <v>1244162.5</v>
      </c>
      <c r="P62" s="24">
        <v>91.16</v>
      </c>
      <c r="Q62" s="23">
        <v>0</v>
      </c>
      <c r="R62" s="23">
        <v>1134.1785299999999</v>
      </c>
      <c r="S62" s="13">
        <v>4.2720610199999999E-4</v>
      </c>
      <c r="T62" s="13">
        <f t="shared" si="3"/>
        <v>1.0934572841049584E-2</v>
      </c>
      <c r="U62" s="60">
        <f>+R62/'סכום נכסי הקרן'!$C$42</f>
        <v>7.1959043414497326E-3</v>
      </c>
    </row>
    <row r="63" spans="2:21" ht="13.5" thickBot="1" x14ac:dyDescent="0.25">
      <c r="B63" s="56" t="s">
        <v>337</v>
      </c>
      <c r="C63" s="14" t="s">
        <v>338</v>
      </c>
      <c r="D63" s="14" t="s">
        <v>136</v>
      </c>
      <c r="E63" s="14" t="s">
        <v>231</v>
      </c>
      <c r="F63" s="21">
        <v>323</v>
      </c>
      <c r="G63" s="14" t="s">
        <v>237</v>
      </c>
      <c r="H63" s="14" t="s">
        <v>293</v>
      </c>
      <c r="I63" s="14" t="s">
        <v>96</v>
      </c>
      <c r="J63" s="52" t="s">
        <v>1150</v>
      </c>
      <c r="K63" s="23">
        <v>3.01</v>
      </c>
      <c r="L63" s="14" t="s">
        <v>49</v>
      </c>
      <c r="M63" s="13">
        <v>2.35E-2</v>
      </c>
      <c r="N63" s="13">
        <v>2.2700000000000001E-2</v>
      </c>
      <c r="O63" s="23">
        <v>178850.57</v>
      </c>
      <c r="P63" s="24">
        <v>113.73</v>
      </c>
      <c r="Q63" s="23">
        <v>0</v>
      </c>
      <c r="R63" s="23">
        <v>203.40674999999999</v>
      </c>
      <c r="S63" s="13">
        <v>1.88229907E-4</v>
      </c>
      <c r="T63" s="13">
        <f t="shared" si="3"/>
        <v>1.9610368785910296E-3</v>
      </c>
      <c r="U63" s="60">
        <f>+R63/'סכום נכסי הקרן'!$C$42</f>
        <v>1.2905336123803898E-3</v>
      </c>
    </row>
    <row r="64" spans="2:21" ht="13.5" thickBot="1" x14ac:dyDescent="0.25">
      <c r="B64" s="56" t="s">
        <v>339</v>
      </c>
      <c r="C64" s="14" t="s">
        <v>340</v>
      </c>
      <c r="D64" s="14" t="s">
        <v>136</v>
      </c>
      <c r="E64" s="14" t="s">
        <v>231</v>
      </c>
      <c r="F64" s="21">
        <v>323</v>
      </c>
      <c r="G64" s="14" t="s">
        <v>237</v>
      </c>
      <c r="H64" s="14" t="s">
        <v>293</v>
      </c>
      <c r="I64" s="14" t="s">
        <v>96</v>
      </c>
      <c r="J64" s="52" t="s">
        <v>1150</v>
      </c>
      <c r="K64" s="23">
        <v>1.49</v>
      </c>
      <c r="L64" s="14" t="s">
        <v>49</v>
      </c>
      <c r="M64" s="13">
        <v>1.7600000000000001E-2</v>
      </c>
      <c r="N64" s="13">
        <v>2.1299999999999999E-2</v>
      </c>
      <c r="O64" s="23">
        <v>475000</v>
      </c>
      <c r="P64" s="24">
        <v>112.57</v>
      </c>
      <c r="Q64" s="23">
        <v>4.7682799999999999</v>
      </c>
      <c r="R64" s="23">
        <v>539.47577999999999</v>
      </c>
      <c r="S64" s="13">
        <v>3.5993265700000001E-4</v>
      </c>
      <c r="T64" s="13">
        <f t="shared" si="3"/>
        <v>5.2010658431279246E-3</v>
      </c>
      <c r="U64" s="60">
        <f>+R64/'סכום נכסי הקרן'!$C$42</f>
        <v>3.4227557696837915E-3</v>
      </c>
    </row>
    <row r="65" spans="2:21" ht="13.5" thickBot="1" x14ac:dyDescent="0.25">
      <c r="B65" s="56" t="s">
        <v>341</v>
      </c>
      <c r="C65" s="14" t="s">
        <v>342</v>
      </c>
      <c r="D65" s="14" t="s">
        <v>136</v>
      </c>
      <c r="E65" s="14" t="s">
        <v>231</v>
      </c>
      <c r="F65" s="21">
        <v>323</v>
      </c>
      <c r="G65" s="14" t="s">
        <v>237</v>
      </c>
      <c r="H65" s="14" t="s">
        <v>293</v>
      </c>
      <c r="I65" s="14" t="s">
        <v>96</v>
      </c>
      <c r="J65" s="52" t="s">
        <v>1150</v>
      </c>
      <c r="K65" s="23">
        <v>1.49</v>
      </c>
      <c r="L65" s="14" t="s">
        <v>49</v>
      </c>
      <c r="M65" s="13">
        <v>2.3E-2</v>
      </c>
      <c r="N65" s="13">
        <v>2.23E-2</v>
      </c>
      <c r="O65" s="23">
        <v>500000</v>
      </c>
      <c r="P65" s="24">
        <v>113.28</v>
      </c>
      <c r="Q65" s="23">
        <v>6.5053000000000001</v>
      </c>
      <c r="R65" s="23">
        <v>572.90530000000001</v>
      </c>
      <c r="S65" s="13">
        <v>4.0150074300000001E-4</v>
      </c>
      <c r="T65" s="13">
        <f t="shared" si="3"/>
        <v>5.5233585967046691E-3</v>
      </c>
      <c r="U65" s="60">
        <f>+R65/'סכום נכסי הקרן'!$C$42</f>
        <v>3.6348525619767833E-3</v>
      </c>
    </row>
    <row r="66" spans="2:21" ht="13.5" thickBot="1" x14ac:dyDescent="0.25">
      <c r="B66" s="56" t="s">
        <v>343</v>
      </c>
      <c r="C66" s="14" t="s">
        <v>344</v>
      </c>
      <c r="D66" s="14" t="s">
        <v>136</v>
      </c>
      <c r="E66" s="14" t="s">
        <v>231</v>
      </c>
      <c r="F66" s="21">
        <v>323</v>
      </c>
      <c r="G66" s="14" t="s">
        <v>237</v>
      </c>
      <c r="H66" s="14" t="s">
        <v>293</v>
      </c>
      <c r="I66" s="14" t="s">
        <v>96</v>
      </c>
      <c r="J66" s="52" t="s">
        <v>1150</v>
      </c>
      <c r="K66" s="23">
        <v>2.21</v>
      </c>
      <c r="L66" s="14" t="s">
        <v>49</v>
      </c>
      <c r="M66" s="13">
        <v>2.1499999999999998E-2</v>
      </c>
      <c r="N66" s="13">
        <v>2.2499999999999999E-2</v>
      </c>
      <c r="O66" s="23">
        <v>459664.4</v>
      </c>
      <c r="P66" s="24">
        <v>113.66</v>
      </c>
      <c r="Q66" s="23">
        <v>0</v>
      </c>
      <c r="R66" s="23">
        <v>522.45456000000001</v>
      </c>
      <c r="S66" s="13">
        <v>3.8080302000000001E-4</v>
      </c>
      <c r="T66" s="13">
        <f t="shared" si="3"/>
        <v>5.0369648969272153E-3</v>
      </c>
      <c r="U66" s="60">
        <f>+R66/'סכום נכסי הקרן'!$C$42</f>
        <v>3.3147630087074654E-3</v>
      </c>
    </row>
    <row r="67" spans="2:21" ht="13.5" thickBot="1" x14ac:dyDescent="0.25">
      <c r="B67" s="56" t="s">
        <v>345</v>
      </c>
      <c r="C67" s="14" t="s">
        <v>346</v>
      </c>
      <c r="D67" s="14" t="s">
        <v>136</v>
      </c>
      <c r="E67" s="14" t="s">
        <v>231</v>
      </c>
      <c r="F67" s="21">
        <v>323</v>
      </c>
      <c r="G67" s="14" t="s">
        <v>237</v>
      </c>
      <c r="H67" s="14" t="s">
        <v>293</v>
      </c>
      <c r="I67" s="14" t="s">
        <v>96</v>
      </c>
      <c r="J67" s="52" t="s">
        <v>1150</v>
      </c>
      <c r="K67" s="23">
        <v>5.91</v>
      </c>
      <c r="L67" s="14" t="s">
        <v>49</v>
      </c>
      <c r="M67" s="13">
        <v>2.5000000000000001E-3</v>
      </c>
      <c r="N67" s="13">
        <v>2.69E-2</v>
      </c>
      <c r="O67" s="23">
        <v>1169090</v>
      </c>
      <c r="P67" s="24">
        <v>94.78</v>
      </c>
      <c r="Q67" s="23">
        <v>5.2963699999999996</v>
      </c>
      <c r="R67" s="23">
        <v>1113.35987</v>
      </c>
      <c r="S67" s="13">
        <v>9.2097277399999999E-4</v>
      </c>
      <c r="T67" s="13">
        <f t="shared" si="3"/>
        <v>1.0733860917660376E-2</v>
      </c>
      <c r="U67" s="60">
        <f>+R67/'סכום נכסי הקרן'!$C$42</f>
        <v>7.0638183585867301E-3</v>
      </c>
    </row>
    <row r="68" spans="2:21" ht="13.5" thickBot="1" x14ac:dyDescent="0.25">
      <c r="B68" s="56" t="s">
        <v>347</v>
      </c>
      <c r="C68" s="14" t="s">
        <v>348</v>
      </c>
      <c r="D68" s="14" t="s">
        <v>136</v>
      </c>
      <c r="E68" s="14" t="s">
        <v>231</v>
      </c>
      <c r="F68" s="21">
        <v>662</v>
      </c>
      <c r="G68" s="14" t="s">
        <v>232</v>
      </c>
      <c r="H68" s="14" t="s">
        <v>293</v>
      </c>
      <c r="I68" s="14" t="s">
        <v>96</v>
      </c>
      <c r="J68" s="52" t="s">
        <v>1150</v>
      </c>
      <c r="K68" s="23">
        <v>5.43</v>
      </c>
      <c r="L68" s="14" t="s">
        <v>49</v>
      </c>
      <c r="M68" s="13">
        <v>3.7100000000000001E-2</v>
      </c>
      <c r="N68" s="13">
        <v>3.3399999999999999E-2</v>
      </c>
      <c r="O68" s="23">
        <v>1</v>
      </c>
      <c r="P68" s="25">
        <v>5095555</v>
      </c>
      <c r="Q68" s="23">
        <v>0</v>
      </c>
      <c r="R68" s="23">
        <v>50.955550000000002</v>
      </c>
      <c r="S68" s="13">
        <v>1.3015748999999999E-4</v>
      </c>
      <c r="T68" s="13">
        <f t="shared" si="3"/>
        <v>4.9126055413052487E-4</v>
      </c>
      <c r="U68" s="60">
        <f>+R68/'סכום נכסי הקרן'!$C$42</f>
        <v>3.2329236867670118E-4</v>
      </c>
    </row>
    <row r="69" spans="2:21" ht="13.5" thickBot="1" x14ac:dyDescent="0.25">
      <c r="B69" s="56" t="s">
        <v>349</v>
      </c>
      <c r="C69" s="14" t="s">
        <v>350</v>
      </c>
      <c r="D69" s="14" t="s">
        <v>136</v>
      </c>
      <c r="E69" s="14" t="s">
        <v>231</v>
      </c>
      <c r="F69" s="21">
        <v>662</v>
      </c>
      <c r="G69" s="14" t="s">
        <v>232</v>
      </c>
      <c r="H69" s="14" t="s">
        <v>293</v>
      </c>
      <c r="I69" s="14" t="s">
        <v>96</v>
      </c>
      <c r="J69" s="52" t="s">
        <v>1150</v>
      </c>
      <c r="K69" s="23">
        <v>1.24</v>
      </c>
      <c r="L69" s="14" t="s">
        <v>49</v>
      </c>
      <c r="M69" s="13">
        <v>2.0199999999999999E-2</v>
      </c>
      <c r="N69" s="13">
        <v>2.0299999999999999E-2</v>
      </c>
      <c r="O69" s="23">
        <v>5</v>
      </c>
      <c r="P69" s="25">
        <v>5652776</v>
      </c>
      <c r="Q69" s="23">
        <v>0</v>
      </c>
      <c r="R69" s="23">
        <v>282.6388</v>
      </c>
      <c r="S69" s="13">
        <v>2.3758612399999999E-4</v>
      </c>
      <c r="T69" s="13">
        <f t="shared" si="3"/>
        <v>2.7249101129668231E-3</v>
      </c>
      <c r="U69" s="60">
        <f>+R69/'סכום נכסי הקרן'!$C$42</f>
        <v>1.7932289442845852E-3</v>
      </c>
    </row>
    <row r="70" spans="2:21" ht="13.5" thickBot="1" x14ac:dyDescent="0.25">
      <c r="B70" s="56" t="s">
        <v>351</v>
      </c>
      <c r="C70" s="14" t="s">
        <v>352</v>
      </c>
      <c r="D70" s="14" t="s">
        <v>136</v>
      </c>
      <c r="E70" s="14" t="s">
        <v>231</v>
      </c>
      <c r="F70" s="21">
        <v>1349</v>
      </c>
      <c r="G70" s="14" t="s">
        <v>237</v>
      </c>
      <c r="H70" s="14" t="s">
        <v>293</v>
      </c>
      <c r="I70" s="14" t="s">
        <v>96</v>
      </c>
      <c r="J70" s="52" t="s">
        <v>1150</v>
      </c>
      <c r="K70" s="23">
        <v>1.9</v>
      </c>
      <c r="L70" s="14" t="s">
        <v>49</v>
      </c>
      <c r="M70" s="13">
        <v>1.6E-2</v>
      </c>
      <c r="N70" s="13">
        <v>2.0899999999999998E-2</v>
      </c>
      <c r="O70" s="23">
        <v>95000</v>
      </c>
      <c r="P70" s="24">
        <v>112.12</v>
      </c>
      <c r="Q70" s="23">
        <v>0</v>
      </c>
      <c r="R70" s="23">
        <v>106.514</v>
      </c>
      <c r="S70" s="13">
        <v>2.4503514400000002E-4</v>
      </c>
      <c r="T70" s="13">
        <f t="shared" si="3"/>
        <v>1.026897495221987E-3</v>
      </c>
      <c r="U70" s="60">
        <f>+R70/'סכום נכסי הקרן'!$C$42</f>
        <v>6.7578827737567633E-4</v>
      </c>
    </row>
    <row r="71" spans="2:21" ht="13.5" thickBot="1" x14ac:dyDescent="0.25">
      <c r="B71" s="56" t="s">
        <v>353</v>
      </c>
      <c r="C71" s="14" t="s">
        <v>354</v>
      </c>
      <c r="D71" s="14" t="s">
        <v>136</v>
      </c>
      <c r="E71" s="14" t="s">
        <v>231</v>
      </c>
      <c r="F71" s="21">
        <v>1349</v>
      </c>
      <c r="G71" s="14" t="s">
        <v>237</v>
      </c>
      <c r="H71" s="14" t="s">
        <v>293</v>
      </c>
      <c r="I71" s="14" t="s">
        <v>96</v>
      </c>
      <c r="J71" s="52" t="s">
        <v>1150</v>
      </c>
      <c r="K71" s="23">
        <v>2.9660000000000002</v>
      </c>
      <c r="L71" s="14" t="s">
        <v>49</v>
      </c>
      <c r="M71" s="13">
        <v>1.4200000000000001E-2</v>
      </c>
      <c r="N71" s="13">
        <v>2.4899999999999999E-2</v>
      </c>
      <c r="O71" s="23">
        <v>261252</v>
      </c>
      <c r="P71" s="24">
        <v>107.2677</v>
      </c>
      <c r="Q71" s="23">
        <v>0</v>
      </c>
      <c r="R71" s="23">
        <v>280.23901000000001</v>
      </c>
      <c r="S71" s="13">
        <v>2.21277441E-4</v>
      </c>
      <c r="T71" s="13">
        <f t="shared" si="3"/>
        <v>2.7017738272197968E-3</v>
      </c>
      <c r="U71" s="60">
        <f>+R71/'סכום נכסי הקרן'!$C$42</f>
        <v>1.7780032467221674E-3</v>
      </c>
    </row>
    <row r="72" spans="2:21" ht="13.5" thickBot="1" x14ac:dyDescent="0.25">
      <c r="B72" s="56" t="s">
        <v>355</v>
      </c>
      <c r="C72" s="14" t="s">
        <v>356</v>
      </c>
      <c r="D72" s="14" t="s">
        <v>136</v>
      </c>
      <c r="E72" s="14" t="s">
        <v>231</v>
      </c>
      <c r="F72" s="21">
        <v>1357</v>
      </c>
      <c r="G72" s="14" t="s">
        <v>237</v>
      </c>
      <c r="H72" s="14" t="s">
        <v>293</v>
      </c>
      <c r="I72" s="14" t="s">
        <v>96</v>
      </c>
      <c r="J72" s="52" t="s">
        <v>1150</v>
      </c>
      <c r="K72" s="23">
        <v>2.67</v>
      </c>
      <c r="L72" s="14" t="s">
        <v>49</v>
      </c>
      <c r="M72" s="13">
        <v>0.04</v>
      </c>
      <c r="N72" s="13">
        <v>2.3900000000000001E-2</v>
      </c>
      <c r="O72" s="23">
        <v>794864.86</v>
      </c>
      <c r="P72" s="24">
        <v>118.24</v>
      </c>
      <c r="Q72" s="23">
        <v>0</v>
      </c>
      <c r="R72" s="23">
        <v>939.84820999999999</v>
      </c>
      <c r="S72" s="13">
        <v>7.7991101600000004E-4</v>
      </c>
      <c r="T72" s="13">
        <f t="shared" si="3"/>
        <v>9.0610414850429821E-3</v>
      </c>
      <c r="U72" s="60">
        <f>+R72/'סכום נכסי הקרן'!$C$42</f>
        <v>5.9629570087548394E-3</v>
      </c>
    </row>
    <row r="73" spans="2:21" ht="13.5" thickBot="1" x14ac:dyDescent="0.25">
      <c r="B73" s="56" t="s">
        <v>357</v>
      </c>
      <c r="C73" s="14" t="s">
        <v>358</v>
      </c>
      <c r="D73" s="14" t="s">
        <v>136</v>
      </c>
      <c r="E73" s="14" t="s">
        <v>231</v>
      </c>
      <c r="F73" s="21">
        <v>1357</v>
      </c>
      <c r="G73" s="14" t="s">
        <v>237</v>
      </c>
      <c r="H73" s="14" t="s">
        <v>293</v>
      </c>
      <c r="I73" s="14" t="s">
        <v>96</v>
      </c>
      <c r="J73" s="52" t="s">
        <v>1150</v>
      </c>
      <c r="K73" s="23">
        <v>4.03</v>
      </c>
      <c r="L73" s="14" t="s">
        <v>49</v>
      </c>
      <c r="M73" s="13">
        <v>3.5000000000000003E-2</v>
      </c>
      <c r="N73" s="13">
        <v>2.6100000000000002E-2</v>
      </c>
      <c r="O73" s="23">
        <v>595655.17000000004</v>
      </c>
      <c r="P73" s="24">
        <v>118.48</v>
      </c>
      <c r="Q73" s="23">
        <v>0</v>
      </c>
      <c r="R73" s="23">
        <v>705.73225000000002</v>
      </c>
      <c r="S73" s="13">
        <v>6.7564315100000002E-4</v>
      </c>
      <c r="T73" s="13">
        <f t="shared" si="3"/>
        <v>6.8039382599693679E-3</v>
      </c>
      <c r="U73" s="60">
        <f>+R73/'סכום נכסי הקרן'!$C$42</f>
        <v>4.4775858714906974E-3</v>
      </c>
    </row>
    <row r="74" spans="2:21" ht="13.5" thickBot="1" x14ac:dyDescent="0.25">
      <c r="B74" s="56" t="s">
        <v>359</v>
      </c>
      <c r="C74" s="14" t="s">
        <v>360</v>
      </c>
      <c r="D74" s="14" t="s">
        <v>136</v>
      </c>
      <c r="E74" s="14" t="s">
        <v>231</v>
      </c>
      <c r="F74" s="21">
        <v>1357</v>
      </c>
      <c r="G74" s="14" t="s">
        <v>237</v>
      </c>
      <c r="H74" s="14" t="s">
        <v>293</v>
      </c>
      <c r="I74" s="14" t="s">
        <v>96</v>
      </c>
      <c r="J74" s="52" t="s">
        <v>1150</v>
      </c>
      <c r="K74" s="23">
        <v>6.59</v>
      </c>
      <c r="L74" s="14" t="s">
        <v>49</v>
      </c>
      <c r="M74" s="13">
        <v>2.5000000000000001E-2</v>
      </c>
      <c r="N74" s="13">
        <v>2.9000000000000001E-2</v>
      </c>
      <c r="O74" s="23">
        <v>65000</v>
      </c>
      <c r="P74" s="24">
        <v>109.47</v>
      </c>
      <c r="Q74" s="23">
        <v>0</v>
      </c>
      <c r="R74" s="23">
        <v>71.155500000000004</v>
      </c>
      <c r="S74" s="13">
        <v>8.7237838033083702E-5</v>
      </c>
      <c r="T74" s="13">
        <f t="shared" si="3"/>
        <v>6.8600751752134097E-4</v>
      </c>
      <c r="U74" s="60">
        <f>+R74/'סכום נכסי הקרן'!$C$42</f>
        <v>4.5145288667034324E-4</v>
      </c>
    </row>
    <row r="75" spans="2:21" ht="13.5" thickBot="1" x14ac:dyDescent="0.25">
      <c r="B75" s="56" t="s">
        <v>361</v>
      </c>
      <c r="C75" s="14" t="s">
        <v>362</v>
      </c>
      <c r="D75" s="14" t="s">
        <v>136</v>
      </c>
      <c r="E75" s="14" t="s">
        <v>231</v>
      </c>
      <c r="F75" s="21">
        <v>141</v>
      </c>
      <c r="G75" s="14" t="s">
        <v>260</v>
      </c>
      <c r="H75" s="14" t="s">
        <v>293</v>
      </c>
      <c r="I75" s="14" t="s">
        <v>96</v>
      </c>
      <c r="J75" s="52" t="s">
        <v>1150</v>
      </c>
      <c r="K75" s="23">
        <v>1.32</v>
      </c>
      <c r="L75" s="14" t="s">
        <v>49</v>
      </c>
      <c r="M75" s="13">
        <v>1.7999999999999999E-2</v>
      </c>
      <c r="N75" s="13">
        <v>2.0899999999999998E-2</v>
      </c>
      <c r="O75" s="23">
        <v>506043.36</v>
      </c>
      <c r="P75" s="24">
        <v>111.63</v>
      </c>
      <c r="Q75" s="23">
        <v>0</v>
      </c>
      <c r="R75" s="23">
        <v>564.89620000000002</v>
      </c>
      <c r="S75" s="13">
        <v>6.2304195900000003E-4</v>
      </c>
      <c r="T75" s="13">
        <f t="shared" si="3"/>
        <v>5.4461431627806558E-3</v>
      </c>
      <c r="U75" s="60">
        <f>+R75/'סכום נכסי הקרן'!$C$42</f>
        <v>3.5840380597298529E-3</v>
      </c>
    </row>
    <row r="76" spans="2:21" ht="13.5" thickBot="1" x14ac:dyDescent="0.25">
      <c r="B76" s="56" t="s">
        <v>363</v>
      </c>
      <c r="C76" s="14" t="s">
        <v>364</v>
      </c>
      <c r="D76" s="14" t="s">
        <v>136</v>
      </c>
      <c r="E76" s="14" t="s">
        <v>231</v>
      </c>
      <c r="F76" s="21">
        <v>141</v>
      </c>
      <c r="G76" s="14" t="s">
        <v>260</v>
      </c>
      <c r="H76" s="14" t="s">
        <v>293</v>
      </c>
      <c r="I76" s="14" t="s">
        <v>96</v>
      </c>
      <c r="J76" s="52" t="s">
        <v>1150</v>
      </c>
      <c r="K76" s="23">
        <v>3.84</v>
      </c>
      <c r="L76" s="14" t="s">
        <v>49</v>
      </c>
      <c r="M76" s="13">
        <v>2.1999999999999999E-2</v>
      </c>
      <c r="N76" s="13">
        <v>2.7900000000000001E-2</v>
      </c>
      <c r="O76" s="23">
        <v>445550.13</v>
      </c>
      <c r="P76" s="24">
        <v>100.93</v>
      </c>
      <c r="Q76" s="23">
        <v>0</v>
      </c>
      <c r="R76" s="23">
        <v>449.69375000000002</v>
      </c>
      <c r="S76" s="13">
        <v>8.7691772999999996E-4</v>
      </c>
      <c r="T76" s="13">
        <f t="shared" si="3"/>
        <v>4.3354806456614393E-3</v>
      </c>
      <c r="U76" s="60">
        <f>+R76/'סכום נכסי הקרן'!$C$42</f>
        <v>2.8531250789483832E-3</v>
      </c>
    </row>
    <row r="77" spans="2:21" ht="13.5" thickBot="1" x14ac:dyDescent="0.25">
      <c r="B77" s="56" t="s">
        <v>365</v>
      </c>
      <c r="C77" s="14" t="s">
        <v>366</v>
      </c>
      <c r="D77" s="14" t="s">
        <v>136</v>
      </c>
      <c r="E77" s="14" t="s">
        <v>231</v>
      </c>
      <c r="F77" s="21">
        <v>1063</v>
      </c>
      <c r="G77" s="14" t="s">
        <v>367</v>
      </c>
      <c r="H77" s="14" t="s">
        <v>368</v>
      </c>
      <c r="I77" s="14" t="s">
        <v>96</v>
      </c>
      <c r="J77" s="52" t="s">
        <v>1150</v>
      </c>
      <c r="K77" s="23">
        <v>5.92</v>
      </c>
      <c r="L77" s="14" t="s">
        <v>49</v>
      </c>
      <c r="M77" s="13">
        <v>5.1499999999999997E-2</v>
      </c>
      <c r="N77" s="13">
        <v>2.9499999999999998E-2</v>
      </c>
      <c r="O77" s="23">
        <v>455928.59</v>
      </c>
      <c r="P77" s="25">
        <v>153</v>
      </c>
      <c r="Q77" s="23">
        <v>0</v>
      </c>
      <c r="R77" s="23">
        <v>697.57074</v>
      </c>
      <c r="S77" s="13">
        <v>1.5700091699999999E-4</v>
      </c>
      <c r="T77" s="13">
        <f t="shared" si="3"/>
        <v>6.7252534469285545E-3</v>
      </c>
      <c r="U77" s="60">
        <f>+R77/'סכום נכסי הקרן'!$C$42</f>
        <v>4.4258043893974112E-3</v>
      </c>
    </row>
    <row r="78" spans="2:21" ht="13.5" thickBot="1" x14ac:dyDescent="0.25">
      <c r="B78" s="56" t="s">
        <v>369</v>
      </c>
      <c r="C78" s="14" t="s">
        <v>370</v>
      </c>
      <c r="D78" s="14" t="s">
        <v>136</v>
      </c>
      <c r="E78" s="14" t="s">
        <v>231</v>
      </c>
      <c r="F78" s="21">
        <v>390</v>
      </c>
      <c r="G78" s="14" t="s">
        <v>237</v>
      </c>
      <c r="H78" s="14" t="s">
        <v>368</v>
      </c>
      <c r="I78" s="14" t="s">
        <v>96</v>
      </c>
      <c r="J78" s="52" t="s">
        <v>1150</v>
      </c>
      <c r="K78" s="23">
        <v>7.48</v>
      </c>
      <c r="L78" s="14" t="s">
        <v>49</v>
      </c>
      <c r="M78" s="13">
        <v>2.5600000000000001E-2</v>
      </c>
      <c r="N78" s="13">
        <v>3.9699999999999999E-2</v>
      </c>
      <c r="O78" s="23">
        <v>40000</v>
      </c>
      <c r="P78" s="24">
        <v>95.72</v>
      </c>
      <c r="Q78" s="23">
        <v>0</v>
      </c>
      <c r="R78" s="23">
        <v>38.287999999999997</v>
      </c>
      <c r="S78" s="13">
        <v>3.8077831086741298E-5</v>
      </c>
      <c r="T78" s="13">
        <f t="shared" si="3"/>
        <v>3.6913317777061648E-4</v>
      </c>
      <c r="U78" s="60">
        <f>+R78/'סכום נכסי הקרן'!$C$42</f>
        <v>2.4292188411063236E-4</v>
      </c>
    </row>
    <row r="79" spans="2:21" ht="13.5" thickBot="1" x14ac:dyDescent="0.25">
      <c r="B79" s="56" t="s">
        <v>371</v>
      </c>
      <c r="C79" s="14" t="s">
        <v>372</v>
      </c>
      <c r="D79" s="14" t="s">
        <v>136</v>
      </c>
      <c r="E79" s="14" t="s">
        <v>231</v>
      </c>
      <c r="F79" s="21">
        <v>230</v>
      </c>
      <c r="G79" s="14" t="s">
        <v>373</v>
      </c>
      <c r="H79" s="14" t="s">
        <v>368</v>
      </c>
      <c r="I79" s="14" t="s">
        <v>96</v>
      </c>
      <c r="J79" s="52" t="s">
        <v>1150</v>
      </c>
      <c r="K79" s="23">
        <v>4.24</v>
      </c>
      <c r="L79" s="14" t="s">
        <v>49</v>
      </c>
      <c r="M79" s="13">
        <v>1.7000000000000001E-2</v>
      </c>
      <c r="N79" s="13">
        <v>2.23E-2</v>
      </c>
      <c r="O79" s="23">
        <v>156949</v>
      </c>
      <c r="P79" s="24">
        <v>107.55</v>
      </c>
      <c r="Q79" s="23">
        <v>0</v>
      </c>
      <c r="R79" s="23">
        <v>168.79865000000001</v>
      </c>
      <c r="S79" s="13">
        <v>1.23655888E-4</v>
      </c>
      <c r="T79" s="13">
        <f t="shared" ref="T79:T140" si="4">+R79/$R$11</f>
        <v>1.6273814792595611E-3</v>
      </c>
      <c r="U79" s="60">
        <f>+R79/'סכום נכסי הקרן'!$C$42</f>
        <v>1.0709592063657333E-3</v>
      </c>
    </row>
    <row r="80" spans="2:21" ht="13.5" thickBot="1" x14ac:dyDescent="0.25">
      <c r="B80" s="56" t="s">
        <v>374</v>
      </c>
      <c r="C80" s="14" t="s">
        <v>375</v>
      </c>
      <c r="D80" s="14" t="s">
        <v>136</v>
      </c>
      <c r="E80" s="14" t="s">
        <v>231</v>
      </c>
      <c r="F80" s="21">
        <v>1327</v>
      </c>
      <c r="G80" s="14" t="s">
        <v>237</v>
      </c>
      <c r="H80" s="14" t="s">
        <v>376</v>
      </c>
      <c r="I80" s="14" t="s">
        <v>271</v>
      </c>
      <c r="J80" s="52" t="s">
        <v>1150</v>
      </c>
      <c r="K80" s="23">
        <v>4.9000000000000004</v>
      </c>
      <c r="L80" s="14" t="s">
        <v>49</v>
      </c>
      <c r="M80" s="13">
        <v>1.17E-2</v>
      </c>
      <c r="N80" s="13">
        <v>3.39E-2</v>
      </c>
      <c r="O80" s="23">
        <v>178268</v>
      </c>
      <c r="P80" s="24">
        <v>100.03</v>
      </c>
      <c r="Q80" s="23">
        <v>0</v>
      </c>
      <c r="R80" s="23">
        <v>178.32148000000001</v>
      </c>
      <c r="S80" s="13">
        <v>2.47127428E-4</v>
      </c>
      <c r="T80" s="13">
        <f t="shared" si="4"/>
        <v>1.7191907275689363E-3</v>
      </c>
      <c r="U80" s="60">
        <f>+R80/'סכום נכסי הקרן'!$C$42</f>
        <v>1.1313777136177511E-3</v>
      </c>
    </row>
    <row r="81" spans="2:21" ht="13.5" thickBot="1" x14ac:dyDescent="0.25">
      <c r="B81" s="56" t="s">
        <v>377</v>
      </c>
      <c r="C81" s="14" t="s">
        <v>378</v>
      </c>
      <c r="D81" s="14" t="s">
        <v>136</v>
      </c>
      <c r="E81" s="14" t="s">
        <v>231</v>
      </c>
      <c r="F81" s="21">
        <v>1327</v>
      </c>
      <c r="G81" s="14" t="s">
        <v>237</v>
      </c>
      <c r="H81" s="14" t="s">
        <v>368</v>
      </c>
      <c r="I81" s="14" t="s">
        <v>96</v>
      </c>
      <c r="J81" s="52" t="s">
        <v>1150</v>
      </c>
      <c r="K81" s="23">
        <v>3.25</v>
      </c>
      <c r="L81" s="14" t="s">
        <v>49</v>
      </c>
      <c r="M81" s="13">
        <v>3.3500000000000002E-2</v>
      </c>
      <c r="N81" s="13">
        <v>2.81E-2</v>
      </c>
      <c r="O81" s="23">
        <v>135000</v>
      </c>
      <c r="P81" s="24">
        <v>114.41</v>
      </c>
      <c r="Q81" s="23">
        <v>0</v>
      </c>
      <c r="R81" s="23">
        <v>154.45349999999999</v>
      </c>
      <c r="S81" s="13">
        <v>2.02572022E-4</v>
      </c>
      <c r="T81" s="13">
        <f t="shared" si="4"/>
        <v>1.4890804239655743E-3</v>
      </c>
      <c r="U81" s="60">
        <f>+R81/'סכום נכסי הקרן'!$C$42</f>
        <v>9.7994502788031641E-4</v>
      </c>
    </row>
    <row r="82" spans="2:21" ht="13.5" thickBot="1" x14ac:dyDescent="0.25">
      <c r="B82" s="56" t="s">
        <v>379</v>
      </c>
      <c r="C82" s="14" t="s">
        <v>380</v>
      </c>
      <c r="D82" s="14" t="s">
        <v>136</v>
      </c>
      <c r="E82" s="14" t="s">
        <v>231</v>
      </c>
      <c r="F82" s="21">
        <v>1327</v>
      </c>
      <c r="G82" s="14" t="s">
        <v>237</v>
      </c>
      <c r="H82" s="14" t="s">
        <v>376</v>
      </c>
      <c r="I82" s="14" t="s">
        <v>271</v>
      </c>
      <c r="J82" s="52" t="s">
        <v>1150</v>
      </c>
      <c r="K82" s="23">
        <v>4.93</v>
      </c>
      <c r="L82" s="14" t="s">
        <v>49</v>
      </c>
      <c r="M82" s="13">
        <v>1.3299999999999999E-2</v>
      </c>
      <c r="N82" s="13">
        <v>3.3799999999999997E-2</v>
      </c>
      <c r="O82" s="23">
        <v>209740</v>
      </c>
      <c r="P82" s="24">
        <v>101.09</v>
      </c>
      <c r="Q82" s="23">
        <v>0</v>
      </c>
      <c r="R82" s="23">
        <v>212.02617000000001</v>
      </c>
      <c r="S82" s="13">
        <v>1.7662315699999999E-4</v>
      </c>
      <c r="T82" s="13">
        <f t="shared" si="4"/>
        <v>2.0441363848368406E-3</v>
      </c>
      <c r="U82" s="60">
        <f>+R82/'סכום נכסי הקרן'!$C$42</f>
        <v>1.3452203483378929E-3</v>
      </c>
    </row>
    <row r="83" spans="2:21" ht="13.5" thickBot="1" x14ac:dyDescent="0.25">
      <c r="B83" s="56" t="s">
        <v>381</v>
      </c>
      <c r="C83" s="14" t="s">
        <v>382</v>
      </c>
      <c r="D83" s="14" t="s">
        <v>136</v>
      </c>
      <c r="E83" s="14" t="s">
        <v>231</v>
      </c>
      <c r="F83" s="21">
        <v>1327</v>
      </c>
      <c r="G83" s="14" t="s">
        <v>237</v>
      </c>
      <c r="H83" s="14" t="s">
        <v>368</v>
      </c>
      <c r="I83" s="14" t="s">
        <v>96</v>
      </c>
      <c r="J83" s="52" t="s">
        <v>1150</v>
      </c>
      <c r="K83" s="23">
        <v>5.6</v>
      </c>
      <c r="L83" s="14" t="s">
        <v>49</v>
      </c>
      <c r="M83" s="13">
        <v>1.8700000000000001E-2</v>
      </c>
      <c r="N83" s="13">
        <v>3.5200000000000002E-2</v>
      </c>
      <c r="O83" s="23">
        <v>235535</v>
      </c>
      <c r="P83" s="24">
        <v>97.98</v>
      </c>
      <c r="Q83" s="23">
        <v>0</v>
      </c>
      <c r="R83" s="23">
        <v>230.77718999999999</v>
      </c>
      <c r="S83" s="13">
        <v>4.2124143399999999E-4</v>
      </c>
      <c r="T83" s="13">
        <f t="shared" si="4"/>
        <v>2.2249142682217232E-3</v>
      </c>
      <c r="U83" s="60">
        <f>+R83/'סכום נכסי הקרן'!$C$42</f>
        <v>1.4641879911344909E-3</v>
      </c>
    </row>
    <row r="84" spans="2:21" ht="13.5" thickBot="1" x14ac:dyDescent="0.25">
      <c r="B84" s="56" t="s">
        <v>383</v>
      </c>
      <c r="C84" s="14" t="s">
        <v>384</v>
      </c>
      <c r="D84" s="14" t="s">
        <v>136</v>
      </c>
      <c r="E84" s="14" t="s">
        <v>231</v>
      </c>
      <c r="F84" s="21">
        <v>1153</v>
      </c>
      <c r="G84" s="14" t="s">
        <v>232</v>
      </c>
      <c r="H84" s="14" t="s">
        <v>368</v>
      </c>
      <c r="I84" s="14" t="s">
        <v>96</v>
      </c>
      <c r="J84" s="52" t="s">
        <v>1150</v>
      </c>
      <c r="K84" s="23">
        <v>2.41</v>
      </c>
      <c r="L84" s="14" t="s">
        <v>49</v>
      </c>
      <c r="M84" s="13">
        <v>2.3199999999999998E-2</v>
      </c>
      <c r="N84" s="13">
        <v>2.5499999999999998E-2</v>
      </c>
      <c r="O84" s="23">
        <v>3</v>
      </c>
      <c r="P84" s="25">
        <v>5612952</v>
      </c>
      <c r="Q84" s="23">
        <v>0</v>
      </c>
      <c r="R84" s="23">
        <v>168.38856000000001</v>
      </c>
      <c r="S84" s="13">
        <v>5.0000000000000001E-4</v>
      </c>
      <c r="T84" s="13">
        <f t="shared" si="4"/>
        <v>1.6234278168882712E-3</v>
      </c>
      <c r="U84" s="60">
        <f>+R84/'סכום נכסי הקרן'!$C$42</f>
        <v>1.0683573510728236E-3</v>
      </c>
    </row>
    <row r="85" spans="2:21" ht="13.5" thickBot="1" x14ac:dyDescent="0.25">
      <c r="B85" s="56" t="s">
        <v>385</v>
      </c>
      <c r="C85" s="14" t="s">
        <v>386</v>
      </c>
      <c r="D85" s="14" t="s">
        <v>136</v>
      </c>
      <c r="E85" s="14" t="s">
        <v>231</v>
      </c>
      <c r="F85" s="21">
        <v>1153</v>
      </c>
      <c r="G85" s="14" t="s">
        <v>232</v>
      </c>
      <c r="H85" s="14" t="s">
        <v>368</v>
      </c>
      <c r="I85" s="14" t="s">
        <v>96</v>
      </c>
      <c r="J85" s="52" t="s">
        <v>1150</v>
      </c>
      <c r="K85" s="23">
        <v>4.78</v>
      </c>
      <c r="L85" s="14" t="s">
        <v>49</v>
      </c>
      <c r="M85" s="13">
        <v>2.9899999999999999E-2</v>
      </c>
      <c r="N85" s="13">
        <v>3.44E-2</v>
      </c>
      <c r="O85" s="23">
        <v>2</v>
      </c>
      <c r="P85" s="25">
        <v>5209470</v>
      </c>
      <c r="Q85" s="23">
        <v>0</v>
      </c>
      <c r="R85" s="23">
        <v>104.18940000000001</v>
      </c>
      <c r="S85" s="13">
        <v>1.25E-4</v>
      </c>
      <c r="T85" s="13">
        <f t="shared" si="4"/>
        <v>1.0044861134562754E-3</v>
      </c>
      <c r="U85" s="60">
        <f>+R85/'סכום נכסי הקרן'!$C$42</f>
        <v>6.6103962997169665E-4</v>
      </c>
    </row>
    <row r="86" spans="2:21" ht="13.5" thickBot="1" x14ac:dyDescent="0.25">
      <c r="B86" s="56" t="s">
        <v>387</v>
      </c>
      <c r="C86" s="14" t="s">
        <v>388</v>
      </c>
      <c r="D86" s="14" t="s">
        <v>136</v>
      </c>
      <c r="E86" s="14" t="s">
        <v>231</v>
      </c>
      <c r="F86" s="21">
        <v>748</v>
      </c>
      <c r="G86" s="14" t="s">
        <v>232</v>
      </c>
      <c r="H86" s="14" t="s">
        <v>368</v>
      </c>
      <c r="I86" s="14" t="s">
        <v>96</v>
      </c>
      <c r="J86" s="52" t="s">
        <v>1150</v>
      </c>
      <c r="K86" s="23">
        <v>1.81</v>
      </c>
      <c r="L86" s="14" t="s">
        <v>49</v>
      </c>
      <c r="M86" s="13">
        <v>1.46E-2</v>
      </c>
      <c r="N86" s="13">
        <v>2.4400000000000002E-2</v>
      </c>
      <c r="O86" s="23">
        <v>4</v>
      </c>
      <c r="P86" s="25">
        <v>5454999</v>
      </c>
      <c r="Q86" s="23">
        <v>0</v>
      </c>
      <c r="R86" s="23">
        <v>218.19996</v>
      </c>
      <c r="S86" s="13">
        <v>1.5018961399999999E-4</v>
      </c>
      <c r="T86" s="13">
        <f t="shared" si="4"/>
        <v>2.1036576636079556E-3</v>
      </c>
      <c r="U86" s="60">
        <f>+R86/'סכום נכסי הקרן'!$C$42</f>
        <v>1.3843905504613617E-3</v>
      </c>
    </row>
    <row r="87" spans="2:21" ht="13.5" thickBot="1" x14ac:dyDescent="0.25">
      <c r="B87" s="56" t="s">
        <v>389</v>
      </c>
      <c r="C87" s="14" t="s">
        <v>390</v>
      </c>
      <c r="D87" s="14" t="s">
        <v>136</v>
      </c>
      <c r="E87" s="14" t="s">
        <v>231</v>
      </c>
      <c r="F87" s="21">
        <v>748</v>
      </c>
      <c r="G87" s="14" t="s">
        <v>232</v>
      </c>
      <c r="H87" s="14" t="s">
        <v>368</v>
      </c>
      <c r="I87" s="14" t="s">
        <v>96</v>
      </c>
      <c r="J87" s="52" t="s">
        <v>1150</v>
      </c>
      <c r="K87" s="23">
        <v>3.82</v>
      </c>
      <c r="L87" s="14" t="s">
        <v>49</v>
      </c>
      <c r="M87" s="13">
        <v>2E-3</v>
      </c>
      <c r="N87" s="13">
        <v>3.0599999999999999E-2</v>
      </c>
      <c r="O87" s="23">
        <v>1</v>
      </c>
      <c r="P87" s="25">
        <v>4882000</v>
      </c>
      <c r="Q87" s="23">
        <v>0</v>
      </c>
      <c r="R87" s="23">
        <v>48.82</v>
      </c>
      <c r="S87" s="13">
        <v>8.7244808933868397E-5</v>
      </c>
      <c r="T87" s="13">
        <f t="shared" si="4"/>
        <v>4.7067179635294342E-4</v>
      </c>
      <c r="U87" s="60">
        <f>+R87/'סכום נכסי הקרן'!$C$42</f>
        <v>3.0974316710930509E-4</v>
      </c>
    </row>
    <row r="88" spans="2:21" ht="13.5" thickBot="1" x14ac:dyDescent="0.25">
      <c r="B88" s="56" t="s">
        <v>391</v>
      </c>
      <c r="C88" s="14" t="s">
        <v>392</v>
      </c>
      <c r="D88" s="14" t="s">
        <v>136</v>
      </c>
      <c r="E88" s="14" t="s">
        <v>231</v>
      </c>
      <c r="F88" s="21">
        <v>2072</v>
      </c>
      <c r="G88" s="14" t="s">
        <v>393</v>
      </c>
      <c r="H88" s="14" t="s">
        <v>368</v>
      </c>
      <c r="I88" s="14" t="s">
        <v>96</v>
      </c>
      <c r="J88" s="52" t="s">
        <v>1150</v>
      </c>
      <c r="K88" s="23">
        <v>3.4</v>
      </c>
      <c r="L88" s="14" t="s">
        <v>49</v>
      </c>
      <c r="M88" s="13">
        <v>2.1999999999999999E-2</v>
      </c>
      <c r="N88" s="13">
        <v>2.8199999999999999E-2</v>
      </c>
      <c r="O88" s="23">
        <v>395000</v>
      </c>
      <c r="P88" s="24">
        <v>101.61</v>
      </c>
      <c r="Q88" s="23">
        <v>0</v>
      </c>
      <c r="R88" s="23">
        <v>401.35950000000003</v>
      </c>
      <c r="S88" s="13">
        <v>1.048451742E-3</v>
      </c>
      <c r="T88" s="13">
        <f t="shared" si="4"/>
        <v>3.8694919469135437E-3</v>
      </c>
      <c r="U88" s="60">
        <f>+R88/'סכום נכסי הקרן'!$C$42</f>
        <v>2.5464637992504533E-3</v>
      </c>
    </row>
    <row r="89" spans="2:21" ht="13.5" thickBot="1" x14ac:dyDescent="0.25">
      <c r="B89" s="56" t="s">
        <v>394</v>
      </c>
      <c r="C89" s="14" t="s">
        <v>395</v>
      </c>
      <c r="D89" s="14" t="s">
        <v>136</v>
      </c>
      <c r="E89" s="14" t="s">
        <v>231</v>
      </c>
      <c r="F89" s="21">
        <v>1248</v>
      </c>
      <c r="G89" s="14" t="s">
        <v>232</v>
      </c>
      <c r="H89" s="14" t="s">
        <v>368</v>
      </c>
      <c r="I89" s="14" t="s">
        <v>96</v>
      </c>
      <c r="J89" s="52" t="s">
        <v>1150</v>
      </c>
      <c r="K89" s="23">
        <v>5.26</v>
      </c>
      <c r="L89" s="14" t="s">
        <v>49</v>
      </c>
      <c r="M89" s="13">
        <v>2.5899999999999999E-2</v>
      </c>
      <c r="N89" s="13">
        <v>2.3699999999999999E-2</v>
      </c>
      <c r="O89" s="23">
        <v>687000</v>
      </c>
      <c r="P89" s="25">
        <v>101</v>
      </c>
      <c r="Q89" s="23">
        <v>0</v>
      </c>
      <c r="R89" s="23">
        <v>693.87</v>
      </c>
      <c r="S89" s="13">
        <v>1.526666666E-3</v>
      </c>
      <c r="T89" s="13">
        <f t="shared" si="4"/>
        <v>6.6895747508278749E-3</v>
      </c>
      <c r="U89" s="60">
        <f>+R89/'סכום נכסי הקרן'!$C$42</f>
        <v>4.4023246899248976E-3</v>
      </c>
    </row>
    <row r="90" spans="2:21" ht="13.5" thickBot="1" x14ac:dyDescent="0.25">
      <c r="B90" s="56" t="s">
        <v>396</v>
      </c>
      <c r="C90" s="14" t="s">
        <v>397</v>
      </c>
      <c r="D90" s="14" t="s">
        <v>136</v>
      </c>
      <c r="E90" s="14" t="s">
        <v>231</v>
      </c>
      <c r="F90" s="21">
        <v>613</v>
      </c>
      <c r="G90" s="14" t="s">
        <v>237</v>
      </c>
      <c r="H90" s="14" t="s">
        <v>376</v>
      </c>
      <c r="I90" s="14" t="s">
        <v>271</v>
      </c>
      <c r="J90" s="52" t="s">
        <v>1150</v>
      </c>
      <c r="K90" s="23">
        <v>3.9</v>
      </c>
      <c r="L90" s="14" t="s">
        <v>49</v>
      </c>
      <c r="M90" s="13">
        <v>2.4E-2</v>
      </c>
      <c r="N90" s="13">
        <v>2.5600000000000001E-2</v>
      </c>
      <c r="O90" s="23">
        <v>618111</v>
      </c>
      <c r="P90" s="24">
        <v>112.91</v>
      </c>
      <c r="Q90" s="23">
        <v>0</v>
      </c>
      <c r="R90" s="23">
        <v>697.90913</v>
      </c>
      <c r="S90" s="13">
        <v>5.73519456E-4</v>
      </c>
      <c r="T90" s="13">
        <f t="shared" si="4"/>
        <v>6.728515852278163E-3</v>
      </c>
      <c r="U90" s="60">
        <f>+R90/'סכום נכסי הקרן'!$C$42</f>
        <v>4.4279513371712357E-3</v>
      </c>
    </row>
    <row r="91" spans="2:21" ht="13.5" thickBot="1" x14ac:dyDescent="0.25">
      <c r="B91" s="56" t="s">
        <v>398</v>
      </c>
      <c r="C91" s="14" t="s">
        <v>399</v>
      </c>
      <c r="D91" s="14" t="s">
        <v>136</v>
      </c>
      <c r="E91" s="14" t="s">
        <v>231</v>
      </c>
      <c r="F91" s="21">
        <v>231</v>
      </c>
      <c r="G91" s="14" t="s">
        <v>232</v>
      </c>
      <c r="H91" s="14" t="s">
        <v>368</v>
      </c>
      <c r="I91" s="14" t="s">
        <v>96</v>
      </c>
      <c r="J91" s="52" t="s">
        <v>1150</v>
      </c>
      <c r="K91" s="23">
        <v>0.98</v>
      </c>
      <c r="L91" s="14" t="s">
        <v>49</v>
      </c>
      <c r="M91" s="13">
        <v>1.9E-2</v>
      </c>
      <c r="N91" s="13">
        <v>2.1899999999999999E-2</v>
      </c>
      <c r="O91" s="23">
        <v>5</v>
      </c>
      <c r="P91" s="25">
        <v>5475488</v>
      </c>
      <c r="Q91" s="23">
        <v>0</v>
      </c>
      <c r="R91" s="23">
        <v>273.77440000000001</v>
      </c>
      <c r="S91" s="13">
        <v>2.2937884199999999E-4</v>
      </c>
      <c r="T91" s="13">
        <f t="shared" si="4"/>
        <v>2.6394487636921195E-3</v>
      </c>
      <c r="U91" s="60">
        <f>+R91/'סכום נכסי הקרן'!$C$42</f>
        <v>1.7369879092472293E-3</v>
      </c>
    </row>
    <row r="92" spans="2:21" ht="13.5" thickBot="1" x14ac:dyDescent="0.25">
      <c r="B92" s="56" t="s">
        <v>400</v>
      </c>
      <c r="C92" s="14" t="s">
        <v>401</v>
      </c>
      <c r="D92" s="14" t="s">
        <v>136</v>
      </c>
      <c r="E92" s="14" t="s">
        <v>231</v>
      </c>
      <c r="F92" s="21">
        <v>1514</v>
      </c>
      <c r="G92" s="14" t="s">
        <v>237</v>
      </c>
      <c r="H92" s="14" t="s">
        <v>376</v>
      </c>
      <c r="I92" s="14" t="s">
        <v>271</v>
      </c>
      <c r="J92" s="52" t="s">
        <v>1150</v>
      </c>
      <c r="K92" s="23">
        <v>3.63</v>
      </c>
      <c r="L92" s="14" t="s">
        <v>49</v>
      </c>
      <c r="M92" s="13">
        <v>1.9599999999999999E-2</v>
      </c>
      <c r="N92" s="13">
        <v>2.6599999999999999E-2</v>
      </c>
      <c r="O92" s="23">
        <v>80000</v>
      </c>
      <c r="P92" s="24">
        <v>109.84</v>
      </c>
      <c r="Q92" s="23">
        <v>0</v>
      </c>
      <c r="R92" s="23">
        <v>87.872</v>
      </c>
      <c r="S92" s="13">
        <v>7.6114973543772003E-5</v>
      </c>
      <c r="T92" s="13">
        <f t="shared" si="4"/>
        <v>8.4717066958471619E-4</v>
      </c>
      <c r="U92" s="60">
        <f>+R92/'סכום נכסי הקרן'!$C$42</f>
        <v>5.5751232241353654E-4</v>
      </c>
    </row>
    <row r="93" spans="2:21" ht="13.5" thickBot="1" x14ac:dyDescent="0.25">
      <c r="B93" s="56" t="s">
        <v>402</v>
      </c>
      <c r="C93" s="14" t="s">
        <v>403</v>
      </c>
      <c r="D93" s="14" t="s">
        <v>136</v>
      </c>
      <c r="E93" s="14" t="s">
        <v>231</v>
      </c>
      <c r="F93" s="21">
        <v>1514</v>
      </c>
      <c r="G93" s="14" t="s">
        <v>237</v>
      </c>
      <c r="H93" s="14" t="s">
        <v>376</v>
      </c>
      <c r="I93" s="14" t="s">
        <v>271</v>
      </c>
      <c r="J93" s="52" t="s">
        <v>1150</v>
      </c>
      <c r="K93" s="23">
        <v>5.83</v>
      </c>
      <c r="L93" s="14" t="s">
        <v>49</v>
      </c>
      <c r="M93" s="13">
        <v>1.5800000000000002E-2</v>
      </c>
      <c r="N93" s="13">
        <v>3.0599999999999999E-2</v>
      </c>
      <c r="O93" s="23">
        <v>10000</v>
      </c>
      <c r="P93" s="24">
        <v>102.86</v>
      </c>
      <c r="Q93" s="23">
        <v>0</v>
      </c>
      <c r="R93" s="23">
        <v>10.286</v>
      </c>
      <c r="S93" s="13">
        <v>8.4221178397663906E-6</v>
      </c>
      <c r="T93" s="13">
        <f t="shared" si="4"/>
        <v>9.9166941771535762E-5</v>
      </c>
      <c r="U93" s="60">
        <f>+R93/'סכום נכסי הקרן'!$C$42</f>
        <v>6.5260512431100206E-5</v>
      </c>
    </row>
    <row r="94" spans="2:21" ht="13.5" thickBot="1" x14ac:dyDescent="0.25">
      <c r="B94" s="56" t="s">
        <v>404</v>
      </c>
      <c r="C94" s="14" t="s">
        <v>405</v>
      </c>
      <c r="D94" s="14" t="s">
        <v>136</v>
      </c>
      <c r="E94" s="14" t="s">
        <v>231</v>
      </c>
      <c r="F94" s="21">
        <v>1349</v>
      </c>
      <c r="G94" s="14" t="s">
        <v>237</v>
      </c>
      <c r="H94" s="14" t="s">
        <v>368</v>
      </c>
      <c r="I94" s="14" t="s">
        <v>96</v>
      </c>
      <c r="J94" s="52" t="s">
        <v>1150</v>
      </c>
      <c r="K94" s="23">
        <v>1.94</v>
      </c>
      <c r="L94" s="14" t="s">
        <v>49</v>
      </c>
      <c r="M94" s="13">
        <v>2.1499999999999998E-2</v>
      </c>
      <c r="N94" s="13">
        <v>2.7E-2</v>
      </c>
      <c r="O94" s="23">
        <v>890000</v>
      </c>
      <c r="P94" s="24">
        <v>112.03</v>
      </c>
      <c r="Q94" s="23">
        <v>0</v>
      </c>
      <c r="R94" s="23">
        <v>997.06700000000001</v>
      </c>
      <c r="S94" s="13">
        <v>4.5378083999999999E-4</v>
      </c>
      <c r="T94" s="13">
        <f t="shared" si="4"/>
        <v>9.612685702053262E-3</v>
      </c>
      <c r="U94" s="60">
        <f>+R94/'סכום נכסי הקרן'!$C$42</f>
        <v>6.3259871036496001E-3</v>
      </c>
    </row>
    <row r="95" spans="2:21" ht="13.5" thickBot="1" x14ac:dyDescent="0.25">
      <c r="B95" s="56" t="s">
        <v>406</v>
      </c>
      <c r="C95" s="14" t="s">
        <v>407</v>
      </c>
      <c r="D95" s="14" t="s">
        <v>136</v>
      </c>
      <c r="E95" s="14" t="s">
        <v>231</v>
      </c>
      <c r="F95" s="21">
        <v>1382</v>
      </c>
      <c r="G95" s="14" t="s">
        <v>260</v>
      </c>
      <c r="H95" s="14" t="s">
        <v>408</v>
      </c>
      <c r="I95" s="14" t="s">
        <v>96</v>
      </c>
      <c r="J95" s="52" t="s">
        <v>1150</v>
      </c>
      <c r="K95" s="23">
        <v>1.51</v>
      </c>
      <c r="L95" s="14" t="s">
        <v>49</v>
      </c>
      <c r="M95" s="13">
        <v>1.8499999999999999E-2</v>
      </c>
      <c r="N95" s="13">
        <v>2.9700000000000001E-2</v>
      </c>
      <c r="O95" s="23">
        <v>33665.699999999997</v>
      </c>
      <c r="P95" s="24">
        <v>108.37</v>
      </c>
      <c r="Q95" s="23">
        <v>0</v>
      </c>
      <c r="R95" s="23">
        <v>36.483519999999999</v>
      </c>
      <c r="S95" s="13">
        <v>4.67898686231323E-5</v>
      </c>
      <c r="T95" s="13">
        <f t="shared" si="4"/>
        <v>3.517362534960782E-4</v>
      </c>
      <c r="U95" s="60">
        <f>+R95/'סכום נכסי הקרן'!$C$42</f>
        <v>2.3147318787578191E-4</v>
      </c>
    </row>
    <row r="96" spans="2:21" ht="13.5" thickBot="1" x14ac:dyDescent="0.25">
      <c r="B96" s="56" t="s">
        <v>409</v>
      </c>
      <c r="C96" s="14" t="s">
        <v>410</v>
      </c>
      <c r="D96" s="14" t="s">
        <v>136</v>
      </c>
      <c r="E96" s="14" t="s">
        <v>231</v>
      </c>
      <c r="F96" s="21">
        <v>1382</v>
      </c>
      <c r="G96" s="14" t="s">
        <v>260</v>
      </c>
      <c r="H96" s="14" t="s">
        <v>408</v>
      </c>
      <c r="I96" s="14" t="s">
        <v>96</v>
      </c>
      <c r="J96" s="52" t="s">
        <v>1150</v>
      </c>
      <c r="K96" s="23">
        <v>2.15</v>
      </c>
      <c r="L96" s="14" t="s">
        <v>49</v>
      </c>
      <c r="M96" s="13">
        <v>3.2000000000000001E-2</v>
      </c>
      <c r="N96" s="13">
        <v>3.2099999999999997E-2</v>
      </c>
      <c r="O96" s="23">
        <v>357903.95</v>
      </c>
      <c r="P96" s="24">
        <v>103.92</v>
      </c>
      <c r="Q96" s="23">
        <v>0</v>
      </c>
      <c r="R96" s="23">
        <v>371.93378000000001</v>
      </c>
      <c r="S96" s="13">
        <v>6.5396743099999999E-4</v>
      </c>
      <c r="T96" s="13">
        <f t="shared" si="4"/>
        <v>3.5857996795768221E-3</v>
      </c>
      <c r="U96" s="60">
        <f>+R96/'סכום נכסי הקרן'!$C$42</f>
        <v>2.3597694996340744E-3</v>
      </c>
    </row>
    <row r="97" spans="2:21" ht="13.5" thickBot="1" x14ac:dyDescent="0.25">
      <c r="B97" s="56" t="s">
        <v>411</v>
      </c>
      <c r="C97" s="14" t="s">
        <v>412</v>
      </c>
      <c r="D97" s="14" t="s">
        <v>136</v>
      </c>
      <c r="E97" s="14" t="s">
        <v>231</v>
      </c>
      <c r="F97" s="21">
        <v>2063</v>
      </c>
      <c r="G97" s="14" t="s">
        <v>413</v>
      </c>
      <c r="H97" s="14" t="s">
        <v>408</v>
      </c>
      <c r="I97" s="14" t="s">
        <v>96</v>
      </c>
      <c r="J97" s="52" t="s">
        <v>1150</v>
      </c>
      <c r="K97" s="23">
        <v>3.25</v>
      </c>
      <c r="L97" s="14" t="s">
        <v>49</v>
      </c>
      <c r="M97" s="13">
        <v>1E-3</v>
      </c>
      <c r="N97" s="13">
        <v>3.6200000000000003E-2</v>
      </c>
      <c r="O97" s="23">
        <v>82000</v>
      </c>
      <c r="P97" s="24">
        <v>96.81</v>
      </c>
      <c r="Q97" s="23">
        <v>0</v>
      </c>
      <c r="R97" s="23">
        <v>79.384200000000007</v>
      </c>
      <c r="S97" s="13">
        <v>1.1719191000000001E-4</v>
      </c>
      <c r="T97" s="13">
        <f t="shared" si="4"/>
        <v>7.6534010684230506E-4</v>
      </c>
      <c r="U97" s="60">
        <f>+R97/'סכום נכסי הקרן'!$C$42</f>
        <v>5.036606621556431E-4</v>
      </c>
    </row>
    <row r="98" spans="2:21" ht="13.5" thickBot="1" x14ac:dyDescent="0.25">
      <c r="B98" s="56" t="s">
        <v>414</v>
      </c>
      <c r="C98" s="14" t="s">
        <v>415</v>
      </c>
      <c r="D98" s="14" t="s">
        <v>136</v>
      </c>
      <c r="E98" s="14" t="s">
        <v>231</v>
      </c>
      <c r="F98" s="21">
        <v>2063</v>
      </c>
      <c r="G98" s="14" t="s">
        <v>413</v>
      </c>
      <c r="H98" s="14" t="s">
        <v>408</v>
      </c>
      <c r="I98" s="14" t="s">
        <v>96</v>
      </c>
      <c r="J98" s="52" t="s">
        <v>1150</v>
      </c>
      <c r="K98" s="23">
        <v>4.68</v>
      </c>
      <c r="L98" s="14" t="s">
        <v>49</v>
      </c>
      <c r="M98" s="13">
        <v>0.03</v>
      </c>
      <c r="N98" s="13">
        <v>3.8399999999999997E-2</v>
      </c>
      <c r="O98" s="23">
        <v>44500</v>
      </c>
      <c r="P98" s="24">
        <v>97.18</v>
      </c>
      <c r="Q98" s="23">
        <v>0</v>
      </c>
      <c r="R98" s="23">
        <v>43.245100000000001</v>
      </c>
      <c r="S98" s="13">
        <v>1.58960363E-4</v>
      </c>
      <c r="T98" s="13">
        <f t="shared" si="4"/>
        <v>4.1692439370058732E-4</v>
      </c>
      <c r="U98" s="60">
        <f>+R98/'סכום נכסי הקרן'!$C$42</f>
        <v>2.7437267996637872E-4</v>
      </c>
    </row>
    <row r="99" spans="2:21" ht="13.5" thickBot="1" x14ac:dyDescent="0.25">
      <c r="B99" s="56" t="s">
        <v>416</v>
      </c>
      <c r="C99" s="14" t="s">
        <v>417</v>
      </c>
      <c r="D99" s="14" t="s">
        <v>136</v>
      </c>
      <c r="E99" s="14" t="s">
        <v>231</v>
      </c>
      <c r="F99" s="21">
        <v>1769</v>
      </c>
      <c r="G99" s="14" t="s">
        <v>413</v>
      </c>
      <c r="H99" s="14" t="s">
        <v>408</v>
      </c>
      <c r="I99" s="14" t="s">
        <v>96</v>
      </c>
      <c r="J99" s="52" t="s">
        <v>1150</v>
      </c>
      <c r="K99" s="23">
        <v>4.2</v>
      </c>
      <c r="L99" s="14" t="s">
        <v>49</v>
      </c>
      <c r="M99" s="13">
        <v>7.4999999999999997E-3</v>
      </c>
      <c r="N99" s="13">
        <v>3.85E-2</v>
      </c>
      <c r="O99" s="23">
        <v>62834</v>
      </c>
      <c r="P99" s="24">
        <v>96.55</v>
      </c>
      <c r="Q99" s="23">
        <v>0</v>
      </c>
      <c r="R99" s="23">
        <v>60.666229999999999</v>
      </c>
      <c r="S99" s="13">
        <v>1.2855661E-4</v>
      </c>
      <c r="T99" s="13">
        <f t="shared" si="4"/>
        <v>5.8488085727285586E-4</v>
      </c>
      <c r="U99" s="60">
        <f>+R99/'סכום נכסי הקרן'!$C$42</f>
        <v>3.849027082503387E-4</v>
      </c>
    </row>
    <row r="100" spans="2:21" ht="13.5" thickBot="1" x14ac:dyDescent="0.25">
      <c r="B100" s="56" t="s">
        <v>418</v>
      </c>
      <c r="C100" s="14" t="s">
        <v>419</v>
      </c>
      <c r="D100" s="14" t="s">
        <v>136</v>
      </c>
      <c r="E100" s="14" t="s">
        <v>231</v>
      </c>
      <c r="F100" s="21">
        <v>1450</v>
      </c>
      <c r="G100" s="14" t="s">
        <v>237</v>
      </c>
      <c r="H100" s="14" t="s">
        <v>408</v>
      </c>
      <c r="I100" s="14" t="s">
        <v>96</v>
      </c>
      <c r="J100" s="52" t="s">
        <v>1150</v>
      </c>
      <c r="K100" s="23">
        <v>2.2999999999999998</v>
      </c>
      <c r="L100" s="14" t="s">
        <v>49</v>
      </c>
      <c r="M100" s="13">
        <v>2.0500000000000001E-2</v>
      </c>
      <c r="N100" s="13">
        <v>2.9899999999999999E-2</v>
      </c>
      <c r="O100" s="23">
        <v>277000</v>
      </c>
      <c r="P100" s="24">
        <v>111.3</v>
      </c>
      <c r="Q100" s="23">
        <v>0</v>
      </c>
      <c r="R100" s="23">
        <v>308.30099999999999</v>
      </c>
      <c r="S100" s="13">
        <v>3.1435154E-4</v>
      </c>
      <c r="T100" s="13">
        <f t="shared" si="4"/>
        <v>2.9723184245679804E-3</v>
      </c>
      <c r="U100" s="60">
        <f>+R100/'סכום נכסי הקרן'!$C$42</f>
        <v>1.9560452307039299E-3</v>
      </c>
    </row>
    <row r="101" spans="2:21" ht="13.5" thickBot="1" x14ac:dyDescent="0.25">
      <c r="B101" s="56" t="s">
        <v>420</v>
      </c>
      <c r="C101" s="14" t="s">
        <v>421</v>
      </c>
      <c r="D101" s="14" t="s">
        <v>136</v>
      </c>
      <c r="E101" s="14" t="s">
        <v>231</v>
      </c>
      <c r="F101" s="21">
        <v>1450</v>
      </c>
      <c r="G101" s="14" t="s">
        <v>237</v>
      </c>
      <c r="H101" s="14" t="s">
        <v>408</v>
      </c>
      <c r="I101" s="14" t="s">
        <v>96</v>
      </c>
      <c r="J101" s="52" t="s">
        <v>1150</v>
      </c>
      <c r="K101" s="23">
        <v>5.0199999999999996</v>
      </c>
      <c r="L101" s="14" t="s">
        <v>49</v>
      </c>
      <c r="M101" s="13">
        <v>8.3999999999999995E-3</v>
      </c>
      <c r="N101" s="13">
        <v>3.4000000000000002E-2</v>
      </c>
      <c r="O101" s="23">
        <v>165000</v>
      </c>
      <c r="P101" s="24">
        <v>98.31</v>
      </c>
      <c r="Q101" s="23">
        <v>0</v>
      </c>
      <c r="R101" s="23">
        <v>162.2115</v>
      </c>
      <c r="S101" s="13">
        <v>2.4363267399999999E-4</v>
      </c>
      <c r="T101" s="13">
        <f t="shared" si="4"/>
        <v>1.5638750121693052E-3</v>
      </c>
      <c r="U101" s="60">
        <f>+R101/'סכום נכסי הקרן'!$C$42</f>
        <v>1.0291664021210782E-3</v>
      </c>
    </row>
    <row r="102" spans="2:21" ht="13.5" thickBot="1" x14ac:dyDescent="0.25">
      <c r="B102" s="56" t="s">
        <v>422</v>
      </c>
      <c r="C102" s="14" t="s">
        <v>423</v>
      </c>
      <c r="D102" s="14" t="s">
        <v>136</v>
      </c>
      <c r="E102" s="14" t="s">
        <v>231</v>
      </c>
      <c r="F102" s="21">
        <v>1450</v>
      </c>
      <c r="G102" s="14" t="s">
        <v>237</v>
      </c>
      <c r="H102" s="14" t="s">
        <v>408</v>
      </c>
      <c r="I102" s="14" t="s">
        <v>96</v>
      </c>
      <c r="J102" s="52" t="s">
        <v>1150</v>
      </c>
      <c r="K102" s="23">
        <v>5.93</v>
      </c>
      <c r="L102" s="14" t="s">
        <v>49</v>
      </c>
      <c r="M102" s="13">
        <v>9.7000000000000003E-3</v>
      </c>
      <c r="N102" s="13">
        <v>3.8399999999999997E-2</v>
      </c>
      <c r="O102" s="23">
        <v>170000</v>
      </c>
      <c r="P102" s="24">
        <v>93.04</v>
      </c>
      <c r="Q102" s="23">
        <v>0</v>
      </c>
      <c r="R102" s="23">
        <v>158.16800000000001</v>
      </c>
      <c r="S102" s="13">
        <v>4.1894312899999999E-4</v>
      </c>
      <c r="T102" s="13">
        <f t="shared" si="4"/>
        <v>1.5248917797122564E-3</v>
      </c>
      <c r="U102" s="60">
        <f>+R102/'סכום נכסי הקרן'!$C$42</f>
        <v>1.0035120289910808E-3</v>
      </c>
    </row>
    <row r="103" spans="2:21" ht="13.5" thickBot="1" x14ac:dyDescent="0.25">
      <c r="B103" s="56" t="s">
        <v>424</v>
      </c>
      <c r="C103" s="14" t="s">
        <v>425</v>
      </c>
      <c r="D103" s="14" t="s">
        <v>136</v>
      </c>
      <c r="E103" s="14" t="s">
        <v>231</v>
      </c>
      <c r="F103" s="21">
        <v>1675</v>
      </c>
      <c r="G103" s="14" t="s">
        <v>426</v>
      </c>
      <c r="H103" s="14" t="s">
        <v>427</v>
      </c>
      <c r="I103" s="14" t="s">
        <v>271</v>
      </c>
      <c r="J103" s="52" t="s">
        <v>1150</v>
      </c>
      <c r="K103" s="23">
        <v>0.89</v>
      </c>
      <c r="L103" s="14" t="s">
        <v>49</v>
      </c>
      <c r="M103" s="13">
        <v>0.01</v>
      </c>
      <c r="N103" s="13">
        <v>2.9499999999999998E-2</v>
      </c>
      <c r="O103" s="23">
        <v>190000</v>
      </c>
      <c r="P103" s="24">
        <v>108.89</v>
      </c>
      <c r="Q103" s="23">
        <v>0</v>
      </c>
      <c r="R103" s="23">
        <v>206.89099999999999</v>
      </c>
      <c r="S103" s="13">
        <v>2.4672529999999999E-4</v>
      </c>
      <c r="T103" s="13">
        <f t="shared" si="4"/>
        <v>1.9946284026885869E-3</v>
      </c>
      <c r="U103" s="60">
        <f>+R103/'סכום נכסי הקרן'!$C$42</f>
        <v>1.3126397703074812E-3</v>
      </c>
    </row>
    <row r="104" spans="2:21" ht="13.5" thickBot="1" x14ac:dyDescent="0.25">
      <c r="B104" s="56" t="s">
        <v>428</v>
      </c>
      <c r="C104" s="14" t="s">
        <v>429</v>
      </c>
      <c r="D104" s="14" t="s">
        <v>136</v>
      </c>
      <c r="E104" s="14" t="s">
        <v>231</v>
      </c>
      <c r="F104" s="21">
        <v>1675</v>
      </c>
      <c r="G104" s="14" t="s">
        <v>426</v>
      </c>
      <c r="H104" s="14" t="s">
        <v>427</v>
      </c>
      <c r="I104" s="14" t="s">
        <v>271</v>
      </c>
      <c r="J104" s="52" t="s">
        <v>1150</v>
      </c>
      <c r="K104" s="23">
        <v>3.68</v>
      </c>
      <c r="L104" s="14" t="s">
        <v>49</v>
      </c>
      <c r="M104" s="13">
        <v>0.01</v>
      </c>
      <c r="N104" s="13">
        <v>4.1099999999999998E-2</v>
      </c>
      <c r="O104" s="23">
        <v>290327</v>
      </c>
      <c r="P104" s="24">
        <v>97.46</v>
      </c>
      <c r="Q104" s="23">
        <v>0</v>
      </c>
      <c r="R104" s="23">
        <v>282.95269000000002</v>
      </c>
      <c r="S104" s="13">
        <v>2.4519660300000002E-4</v>
      </c>
      <c r="T104" s="13">
        <f t="shared" si="4"/>
        <v>2.7279363147316169E-3</v>
      </c>
      <c r="U104" s="60">
        <f>+R104/'סכום נכסי הקרן'!$C$42</f>
        <v>1.7952204494612331E-3</v>
      </c>
    </row>
    <row r="105" spans="2:21" ht="13.5" thickBot="1" x14ac:dyDescent="0.25">
      <c r="B105" s="56" t="s">
        <v>430</v>
      </c>
      <c r="C105" s="14" t="s">
        <v>431</v>
      </c>
      <c r="D105" s="14" t="s">
        <v>136</v>
      </c>
      <c r="E105" s="14" t="s">
        <v>231</v>
      </c>
      <c r="F105" s="21">
        <v>1675</v>
      </c>
      <c r="G105" s="14" t="s">
        <v>426</v>
      </c>
      <c r="H105" s="14" t="s">
        <v>427</v>
      </c>
      <c r="I105" s="14" t="s">
        <v>271</v>
      </c>
      <c r="J105" s="52" t="s">
        <v>1150</v>
      </c>
      <c r="K105" s="23">
        <v>2.3380000000000001</v>
      </c>
      <c r="L105" s="14" t="s">
        <v>49</v>
      </c>
      <c r="M105" s="13">
        <v>3.5400000000000001E-2</v>
      </c>
      <c r="N105" s="13">
        <v>3.73E-2</v>
      </c>
      <c r="O105" s="23">
        <v>145000</v>
      </c>
      <c r="P105" s="24">
        <v>103.8159</v>
      </c>
      <c r="Q105" s="23">
        <v>0</v>
      </c>
      <c r="R105" s="23">
        <v>150.53305</v>
      </c>
      <c r="S105" s="13">
        <v>1.2981083400000001E-4</v>
      </c>
      <c r="T105" s="13">
        <f t="shared" si="4"/>
        <v>1.4512835119620535E-3</v>
      </c>
      <c r="U105" s="60">
        <f>+R105/'סכום נכסי הקרן'!$C$42</f>
        <v>9.5507135726389549E-4</v>
      </c>
    </row>
    <row r="106" spans="2:21" ht="13.5" thickBot="1" x14ac:dyDescent="0.25">
      <c r="B106" s="56" t="s">
        <v>432</v>
      </c>
      <c r="C106" s="14" t="s">
        <v>433</v>
      </c>
      <c r="D106" s="14" t="s">
        <v>136</v>
      </c>
      <c r="E106" s="14" t="s">
        <v>231</v>
      </c>
      <c r="F106" s="21">
        <v>1679</v>
      </c>
      <c r="G106" s="14" t="s">
        <v>237</v>
      </c>
      <c r="H106" s="14" t="s">
        <v>427</v>
      </c>
      <c r="I106" s="14" t="s">
        <v>271</v>
      </c>
      <c r="J106" s="52" t="s">
        <v>1150</v>
      </c>
      <c r="K106" s="23">
        <v>3.49</v>
      </c>
      <c r="L106" s="14" t="s">
        <v>49</v>
      </c>
      <c r="M106" s="13">
        <v>2.75E-2</v>
      </c>
      <c r="N106" s="13">
        <v>2.5600000000000001E-2</v>
      </c>
      <c r="O106" s="23">
        <v>762638.89</v>
      </c>
      <c r="P106" s="24">
        <v>111.53</v>
      </c>
      <c r="Q106" s="23">
        <v>0</v>
      </c>
      <c r="R106" s="23">
        <v>850.57114999999999</v>
      </c>
      <c r="S106" s="13">
        <v>1.580938327E-3</v>
      </c>
      <c r="T106" s="13">
        <f t="shared" si="4"/>
        <v>8.2003246844835898E-3</v>
      </c>
      <c r="U106" s="60">
        <f>+R106/'סכום נכסי הקרן'!$C$42</f>
        <v>5.3965301485621418E-3</v>
      </c>
    </row>
    <row r="107" spans="2:21" ht="13.5" thickBot="1" x14ac:dyDescent="0.25">
      <c r="B107" s="56" t="s">
        <v>434</v>
      </c>
      <c r="C107" s="14" t="s">
        <v>435</v>
      </c>
      <c r="D107" s="14" t="s">
        <v>136</v>
      </c>
      <c r="E107" s="14" t="s">
        <v>231</v>
      </c>
      <c r="F107" s="21">
        <v>1679</v>
      </c>
      <c r="G107" s="14" t="s">
        <v>237</v>
      </c>
      <c r="H107" s="14" t="s">
        <v>427</v>
      </c>
      <c r="I107" s="14" t="s">
        <v>271</v>
      </c>
      <c r="J107" s="52" t="s">
        <v>1150</v>
      </c>
      <c r="K107" s="23">
        <v>4.95</v>
      </c>
      <c r="L107" s="14" t="s">
        <v>49</v>
      </c>
      <c r="M107" s="13">
        <v>8.5000000000000006E-3</v>
      </c>
      <c r="N107" s="13">
        <v>2.9899999999999999E-2</v>
      </c>
      <c r="O107" s="23">
        <v>105000</v>
      </c>
      <c r="P107" s="24">
        <v>98.97</v>
      </c>
      <c r="Q107" s="23">
        <v>0</v>
      </c>
      <c r="R107" s="23">
        <v>103.91849999999999</v>
      </c>
      <c r="S107" s="13">
        <v>1.6711495899999999E-4</v>
      </c>
      <c r="T107" s="13">
        <f t="shared" si="4"/>
        <v>1.0018743766756113E-3</v>
      </c>
      <c r="U107" s="60">
        <f>+R107/'סכום נכסי הקרן'!$C$42</f>
        <v>6.5932087896862588E-4</v>
      </c>
    </row>
    <row r="108" spans="2:21" ht="13.5" thickBot="1" x14ac:dyDescent="0.25">
      <c r="B108" s="56" t="s">
        <v>436</v>
      </c>
      <c r="C108" s="14" t="s">
        <v>437</v>
      </c>
      <c r="D108" s="14" t="s">
        <v>136</v>
      </c>
      <c r="E108" s="14" t="s">
        <v>231</v>
      </c>
      <c r="F108" s="21">
        <v>1172</v>
      </c>
      <c r="G108" s="14" t="s">
        <v>438</v>
      </c>
      <c r="H108" s="14" t="s">
        <v>439</v>
      </c>
      <c r="I108" s="14" t="s">
        <v>271</v>
      </c>
      <c r="J108" s="52" t="s">
        <v>1150</v>
      </c>
      <c r="K108" s="23">
        <v>2.19</v>
      </c>
      <c r="L108" s="14" t="s">
        <v>49</v>
      </c>
      <c r="M108" s="13">
        <v>2.5700000000000001E-2</v>
      </c>
      <c r="N108" s="13">
        <v>3.2399999999999998E-2</v>
      </c>
      <c r="O108" s="23">
        <v>120000</v>
      </c>
      <c r="P108" s="24">
        <v>111.45</v>
      </c>
      <c r="Q108" s="23">
        <v>0</v>
      </c>
      <c r="R108" s="23">
        <v>133.74</v>
      </c>
      <c r="S108" s="13">
        <v>9.3573533474645E-5</v>
      </c>
      <c r="T108" s="13">
        <f t="shared" si="4"/>
        <v>1.2893823442081658E-3</v>
      </c>
      <c r="U108" s="60">
        <f>+R108/'סכום נכסי הקרן'!$C$42</f>
        <v>8.4852624271197178E-4</v>
      </c>
    </row>
    <row r="109" spans="2:21" ht="13.5" thickBot="1" x14ac:dyDescent="0.25">
      <c r="B109" s="56" t="s">
        <v>440</v>
      </c>
      <c r="C109" s="14" t="s">
        <v>441</v>
      </c>
      <c r="D109" s="14" t="s">
        <v>136</v>
      </c>
      <c r="E109" s="14" t="s">
        <v>231</v>
      </c>
      <c r="F109" s="21">
        <v>1172</v>
      </c>
      <c r="G109" s="14" t="s">
        <v>438</v>
      </c>
      <c r="H109" s="14" t="s">
        <v>439</v>
      </c>
      <c r="I109" s="14" t="s">
        <v>271</v>
      </c>
      <c r="J109" s="52" t="s">
        <v>1150</v>
      </c>
      <c r="K109" s="23">
        <v>4.0199999999999996</v>
      </c>
      <c r="L109" s="14" t="s">
        <v>49</v>
      </c>
      <c r="M109" s="13">
        <v>0.04</v>
      </c>
      <c r="N109" s="13">
        <v>3.5200000000000002E-2</v>
      </c>
      <c r="O109" s="23">
        <v>555000</v>
      </c>
      <c r="P109" s="24">
        <v>103.87</v>
      </c>
      <c r="Q109" s="23">
        <v>0</v>
      </c>
      <c r="R109" s="23">
        <v>576.47850000000005</v>
      </c>
      <c r="S109" s="13">
        <v>1.753504639E-3</v>
      </c>
      <c r="T109" s="13">
        <f t="shared" si="4"/>
        <v>5.5578076844295431E-3</v>
      </c>
      <c r="U109" s="60">
        <f>+R109/'סכום נכסי הקרן'!$C$42</f>
        <v>3.6575230717005641E-3</v>
      </c>
    </row>
    <row r="110" spans="2:21" ht="13.5" thickBot="1" x14ac:dyDescent="0.25">
      <c r="B110" s="56" t="s">
        <v>442</v>
      </c>
      <c r="C110" s="14" t="s">
        <v>443</v>
      </c>
      <c r="D110" s="14" t="s">
        <v>136</v>
      </c>
      <c r="E110" s="14" t="s">
        <v>231</v>
      </c>
      <c r="F110" s="21">
        <v>1618</v>
      </c>
      <c r="G110" s="14" t="s">
        <v>444</v>
      </c>
      <c r="H110" s="14" t="s">
        <v>445</v>
      </c>
      <c r="I110" s="14" t="s">
        <v>96</v>
      </c>
      <c r="J110" s="52" t="s">
        <v>1150</v>
      </c>
      <c r="K110" s="23">
        <v>6.11</v>
      </c>
      <c r="L110" s="14" t="s">
        <v>49</v>
      </c>
      <c r="M110" s="13">
        <v>4.0800000000000003E-2</v>
      </c>
      <c r="N110" s="13">
        <v>3.8899999999999997E-2</v>
      </c>
      <c r="O110" s="23">
        <v>250000</v>
      </c>
      <c r="P110" s="24">
        <v>101.94</v>
      </c>
      <c r="Q110" s="23">
        <v>0</v>
      </c>
      <c r="R110" s="23">
        <v>254.85</v>
      </c>
      <c r="S110" s="13">
        <v>7.1428571400000002E-4</v>
      </c>
      <c r="T110" s="13">
        <f t="shared" si="4"/>
        <v>2.4569993302037611E-3</v>
      </c>
      <c r="U110" s="60">
        <f>+R110/'סכום נכסי הקרן'!$C$42</f>
        <v>1.6169202404302824E-3</v>
      </c>
    </row>
    <row r="111" spans="2:21" ht="13.5" thickBot="1" x14ac:dyDescent="0.25">
      <c r="B111" s="56" t="s">
        <v>446</v>
      </c>
      <c r="C111" s="14" t="s">
        <v>447</v>
      </c>
      <c r="D111" s="14" t="s">
        <v>136</v>
      </c>
      <c r="E111" s="14" t="s">
        <v>231</v>
      </c>
      <c r="F111" s="21">
        <v>126</v>
      </c>
      <c r="G111" s="14" t="s">
        <v>438</v>
      </c>
      <c r="H111" s="14" t="s">
        <v>445</v>
      </c>
      <c r="I111" s="14" t="s">
        <v>96</v>
      </c>
      <c r="J111" s="52" t="s">
        <v>1150</v>
      </c>
      <c r="K111" s="23">
        <v>3.07</v>
      </c>
      <c r="L111" s="14" t="s">
        <v>49</v>
      </c>
      <c r="M111" s="13">
        <v>1.3299999999999999E-2</v>
      </c>
      <c r="N111" s="13">
        <v>2.9700000000000001E-2</v>
      </c>
      <c r="O111" s="23">
        <v>243000</v>
      </c>
      <c r="P111" s="24">
        <v>103.7285</v>
      </c>
      <c r="Q111" s="23">
        <v>0</v>
      </c>
      <c r="R111" s="23">
        <v>252.06025</v>
      </c>
      <c r="S111" s="13">
        <v>6.0477849600000001E-4</v>
      </c>
      <c r="T111" s="13">
        <f t="shared" si="4"/>
        <v>2.4301034546634986E-3</v>
      </c>
      <c r="U111" s="60">
        <f>+R111/'סכום נכסי הקרן'!$C$42</f>
        <v>1.5992204042884722E-3</v>
      </c>
    </row>
    <row r="112" spans="2:21" ht="13.5" thickBot="1" x14ac:dyDescent="0.25">
      <c r="B112" s="56" t="s">
        <v>448</v>
      </c>
      <c r="C112" s="14" t="s">
        <v>449</v>
      </c>
      <c r="D112" s="14" t="s">
        <v>136</v>
      </c>
      <c r="E112" s="14" t="s">
        <v>231</v>
      </c>
      <c r="F112" s="21">
        <v>2387</v>
      </c>
      <c r="G112" s="14" t="s">
        <v>237</v>
      </c>
      <c r="H112" s="14" t="s">
        <v>445</v>
      </c>
      <c r="I112" s="14" t="s">
        <v>96</v>
      </c>
      <c r="J112" s="52" t="s">
        <v>1150</v>
      </c>
      <c r="K112" s="23">
        <v>4.8499999999999996</v>
      </c>
      <c r="L112" s="14" t="s">
        <v>49</v>
      </c>
      <c r="M112" s="13">
        <v>4.3999999999999997E-2</v>
      </c>
      <c r="N112" s="13">
        <v>4.0800000000000003E-2</v>
      </c>
      <c r="O112" s="23">
        <v>4000</v>
      </c>
      <c r="P112" s="24">
        <v>103.91</v>
      </c>
      <c r="Q112" s="23">
        <v>0</v>
      </c>
      <c r="R112" s="23">
        <v>4.1563999999999997</v>
      </c>
      <c r="S112" s="13">
        <v>9.5644584723168706E-6</v>
      </c>
      <c r="T112" s="13">
        <f t="shared" si="4"/>
        <v>4.0071697139724986E-5</v>
      </c>
      <c r="U112" s="60">
        <f>+R112/'סכום נכסי הקרן'!$C$42</f>
        <v>2.6370677996171968E-5</v>
      </c>
    </row>
    <row r="113" spans="2:21" ht="13.5" thickBot="1" x14ac:dyDescent="0.25">
      <c r="B113" s="56" t="s">
        <v>450</v>
      </c>
      <c r="C113" s="14" t="s">
        <v>451</v>
      </c>
      <c r="D113" s="14" t="s">
        <v>136</v>
      </c>
      <c r="E113" s="14" t="s">
        <v>231</v>
      </c>
      <c r="F113" s="21">
        <v>612</v>
      </c>
      <c r="G113" s="14" t="s">
        <v>237</v>
      </c>
      <c r="H113" s="14" t="s">
        <v>445</v>
      </c>
      <c r="I113" s="14" t="s">
        <v>96</v>
      </c>
      <c r="J113" s="52" t="s">
        <v>1150</v>
      </c>
      <c r="K113" s="23">
        <v>3.5</v>
      </c>
      <c r="L113" s="14" t="s">
        <v>49</v>
      </c>
      <c r="M113" s="13">
        <v>1.7999999999999999E-2</v>
      </c>
      <c r="N113" s="13">
        <v>2.8000000000000001E-2</v>
      </c>
      <c r="O113" s="23">
        <v>61176.47</v>
      </c>
      <c r="P113" s="24">
        <v>108.67</v>
      </c>
      <c r="Q113" s="23">
        <v>0</v>
      </c>
      <c r="R113" s="23">
        <v>66.480469999999997</v>
      </c>
      <c r="S113" s="13">
        <v>7.7563962664127398E-5</v>
      </c>
      <c r="T113" s="13">
        <f t="shared" si="4"/>
        <v>6.4093572792478417E-4</v>
      </c>
      <c r="U113" s="60">
        <f>+R113/'סכום נכסי הקרן'!$C$42</f>
        <v>4.2179171095278864E-4</v>
      </c>
    </row>
    <row r="114" spans="2:21" ht="13.5" thickBot="1" x14ac:dyDescent="0.25">
      <c r="B114" s="56" t="s">
        <v>452</v>
      </c>
      <c r="C114" s="14" t="s">
        <v>453</v>
      </c>
      <c r="D114" s="14" t="s">
        <v>136</v>
      </c>
      <c r="E114" s="14" t="s">
        <v>231</v>
      </c>
      <c r="F114" s="21">
        <v>612</v>
      </c>
      <c r="G114" s="14" t="s">
        <v>237</v>
      </c>
      <c r="H114" s="14" t="s">
        <v>445</v>
      </c>
      <c r="I114" s="14" t="s">
        <v>96</v>
      </c>
      <c r="J114" s="52" t="s">
        <v>1150</v>
      </c>
      <c r="K114" s="23">
        <v>3.91</v>
      </c>
      <c r="L114" s="14" t="s">
        <v>49</v>
      </c>
      <c r="M114" s="13">
        <v>2.7E-2</v>
      </c>
      <c r="N114" s="13">
        <v>3.0200000000000001E-2</v>
      </c>
      <c r="O114" s="23">
        <v>500000</v>
      </c>
      <c r="P114" s="24">
        <v>102.24</v>
      </c>
      <c r="Q114" s="23">
        <v>0</v>
      </c>
      <c r="R114" s="23">
        <v>511.2</v>
      </c>
      <c r="S114" s="13">
        <v>1.1425542019999999E-3</v>
      </c>
      <c r="T114" s="13">
        <f t="shared" si="4"/>
        <v>4.9284601043757615E-3</v>
      </c>
      <c r="U114" s="60">
        <f>+R114/'סכום נכסי הקרן'!$C$42</f>
        <v>3.2433573745652756E-3</v>
      </c>
    </row>
    <row r="115" spans="2:21" ht="13.5" thickBot="1" x14ac:dyDescent="0.25">
      <c r="B115" s="56" t="s">
        <v>454</v>
      </c>
      <c r="C115" s="14" t="s">
        <v>455</v>
      </c>
      <c r="D115" s="14" t="s">
        <v>136</v>
      </c>
      <c r="E115" s="14" t="s">
        <v>231</v>
      </c>
      <c r="F115" s="21">
        <v>136</v>
      </c>
      <c r="G115" s="14" t="s">
        <v>413</v>
      </c>
      <c r="H115" s="14" t="s">
        <v>439</v>
      </c>
      <c r="I115" s="14" t="s">
        <v>271</v>
      </c>
      <c r="J115" s="52" t="s">
        <v>1150</v>
      </c>
      <c r="K115" s="23">
        <v>3.64</v>
      </c>
      <c r="L115" s="14" t="s">
        <v>49</v>
      </c>
      <c r="M115" s="13">
        <v>3.73E-2</v>
      </c>
      <c r="N115" s="13">
        <v>3.7600000000000001E-2</v>
      </c>
      <c r="O115" s="23">
        <v>14500</v>
      </c>
      <c r="P115" s="24">
        <v>104.89</v>
      </c>
      <c r="Q115" s="23">
        <v>0</v>
      </c>
      <c r="R115" s="23">
        <v>15.20905</v>
      </c>
      <c r="S115" s="13">
        <v>6.1702127659574494E-5</v>
      </c>
      <c r="T115" s="13">
        <f t="shared" si="4"/>
        <v>1.4662988292342757E-4</v>
      </c>
      <c r="U115" s="60">
        <f>+R115/'סכום נכסי הקרן'!$C$42</f>
        <v>9.649527479974961E-5</v>
      </c>
    </row>
    <row r="116" spans="2:21" ht="13.5" thickBot="1" x14ac:dyDescent="0.25">
      <c r="B116" s="56" t="s">
        <v>456</v>
      </c>
      <c r="C116" s="14" t="s">
        <v>457</v>
      </c>
      <c r="D116" s="14" t="s">
        <v>136</v>
      </c>
      <c r="E116" s="14" t="s">
        <v>231</v>
      </c>
      <c r="F116" s="21">
        <v>699</v>
      </c>
      <c r="G116" s="14" t="s">
        <v>237</v>
      </c>
      <c r="H116" s="14" t="s">
        <v>445</v>
      </c>
      <c r="I116" s="14" t="s">
        <v>96</v>
      </c>
      <c r="J116" s="52" t="s">
        <v>1150</v>
      </c>
      <c r="K116" s="23">
        <v>1.46</v>
      </c>
      <c r="L116" s="14" t="s">
        <v>49</v>
      </c>
      <c r="M116" s="13">
        <v>4.9500000000000002E-2</v>
      </c>
      <c r="N116" s="13">
        <v>3.5999999999999997E-2</v>
      </c>
      <c r="O116" s="23">
        <v>60000.02</v>
      </c>
      <c r="P116" s="24">
        <v>137.28</v>
      </c>
      <c r="Q116" s="23">
        <v>0</v>
      </c>
      <c r="R116" s="23">
        <v>82.368030000000005</v>
      </c>
      <c r="S116" s="13">
        <v>1.3662598499999999E-4</v>
      </c>
      <c r="T116" s="13">
        <f t="shared" si="4"/>
        <v>7.9410710041280487E-4</v>
      </c>
      <c r="U116" s="60">
        <f>+R116/'סכום נכסי הקרן'!$C$42</f>
        <v>5.2259185745092698E-4</v>
      </c>
    </row>
    <row r="117" spans="2:21" ht="13.5" thickBot="1" x14ac:dyDescent="0.25">
      <c r="B117" s="56" t="s">
        <v>458</v>
      </c>
      <c r="C117" s="14" t="s">
        <v>459</v>
      </c>
      <c r="D117" s="14" t="s">
        <v>136</v>
      </c>
      <c r="E117" s="14" t="s">
        <v>231</v>
      </c>
      <c r="F117" s="21">
        <v>699</v>
      </c>
      <c r="G117" s="14" t="s">
        <v>237</v>
      </c>
      <c r="H117" s="14" t="s">
        <v>445</v>
      </c>
      <c r="I117" s="14" t="s">
        <v>96</v>
      </c>
      <c r="J117" s="52" t="s">
        <v>1150</v>
      </c>
      <c r="K117" s="23">
        <v>4.66</v>
      </c>
      <c r="L117" s="14" t="s">
        <v>49</v>
      </c>
      <c r="M117" s="13">
        <v>3.6200000000000003E-2</v>
      </c>
      <c r="N117" s="13">
        <v>3.8100000000000002E-2</v>
      </c>
      <c r="O117" s="23">
        <v>75000</v>
      </c>
      <c r="P117" s="25">
        <v>102</v>
      </c>
      <c r="Q117" s="23">
        <v>0</v>
      </c>
      <c r="R117" s="23">
        <v>76.5</v>
      </c>
      <c r="S117" s="13">
        <v>4.2853818502782402E-5</v>
      </c>
      <c r="T117" s="13">
        <f t="shared" si="4"/>
        <v>7.375336423801756E-4</v>
      </c>
      <c r="U117" s="60">
        <f>+R117/'סכום נכסי הקרן'!$C$42</f>
        <v>4.8536157894022607E-4</v>
      </c>
    </row>
    <row r="118" spans="2:21" ht="13.5" thickBot="1" x14ac:dyDescent="0.25">
      <c r="B118" s="56" t="s">
        <v>460</v>
      </c>
      <c r="C118" s="14" t="s">
        <v>461</v>
      </c>
      <c r="D118" s="14" t="s">
        <v>136</v>
      </c>
      <c r="E118" s="14" t="s">
        <v>231</v>
      </c>
      <c r="F118" s="21">
        <v>1068</v>
      </c>
      <c r="G118" s="14" t="s">
        <v>444</v>
      </c>
      <c r="H118" s="14" t="s">
        <v>445</v>
      </c>
      <c r="I118" s="14" t="s">
        <v>96</v>
      </c>
      <c r="J118" s="52" t="s">
        <v>1150</v>
      </c>
      <c r="K118" s="23">
        <v>0.74</v>
      </c>
      <c r="L118" s="14" t="s">
        <v>49</v>
      </c>
      <c r="M118" s="13">
        <v>4.3400000000000001E-2</v>
      </c>
      <c r="N118" s="13">
        <v>3.0499999999999999E-2</v>
      </c>
      <c r="O118" s="23">
        <v>1346114</v>
      </c>
      <c r="P118" s="24">
        <v>113.68</v>
      </c>
      <c r="Q118" s="23">
        <v>0</v>
      </c>
      <c r="R118" s="23">
        <v>1530.2624000000001</v>
      </c>
      <c r="S118" s="13">
        <v>1.5473295E-3</v>
      </c>
      <c r="T118" s="13">
        <f t="shared" si="4"/>
        <v>1.4753202636201689E-2</v>
      </c>
      <c r="U118" s="60">
        <f>+R118/'סכום נכסי הקרן'!$C$42</f>
        <v>9.7088964007432665E-3</v>
      </c>
    </row>
    <row r="119" spans="2:21" ht="13.5" thickBot="1" x14ac:dyDescent="0.25">
      <c r="B119" s="56" t="s">
        <v>462</v>
      </c>
      <c r="C119" s="14" t="s">
        <v>463</v>
      </c>
      <c r="D119" s="14" t="s">
        <v>136</v>
      </c>
      <c r="E119" s="14" t="s">
        <v>231</v>
      </c>
      <c r="F119" s="21">
        <v>1068</v>
      </c>
      <c r="G119" s="14" t="s">
        <v>444</v>
      </c>
      <c r="H119" s="14" t="s">
        <v>445</v>
      </c>
      <c r="I119" s="14" t="s">
        <v>96</v>
      </c>
      <c r="J119" s="52" t="s">
        <v>1150</v>
      </c>
      <c r="K119" s="23">
        <v>3.39</v>
      </c>
      <c r="L119" s="14" t="s">
        <v>49</v>
      </c>
      <c r="M119" s="13">
        <v>3.9E-2</v>
      </c>
      <c r="N119" s="13">
        <v>3.6799999999999999E-2</v>
      </c>
      <c r="O119" s="23">
        <v>554632</v>
      </c>
      <c r="P119" s="24">
        <v>113.64</v>
      </c>
      <c r="Q119" s="23">
        <v>0</v>
      </c>
      <c r="R119" s="23">
        <v>630.28380000000004</v>
      </c>
      <c r="S119" s="13">
        <v>3.76703715E-4</v>
      </c>
      <c r="T119" s="13">
        <f t="shared" si="4"/>
        <v>6.07654257185906E-3</v>
      </c>
      <c r="U119" s="60">
        <f>+R119/'סכום נכסי הקרן'!$C$42</f>
        <v>3.9988959522672639E-3</v>
      </c>
    </row>
    <row r="120" spans="2:21" ht="13.5" thickBot="1" x14ac:dyDescent="0.25">
      <c r="B120" s="56" t="s">
        <v>464</v>
      </c>
      <c r="C120" s="14" t="s">
        <v>465</v>
      </c>
      <c r="D120" s="14" t="s">
        <v>136</v>
      </c>
      <c r="E120" s="14" t="s">
        <v>231</v>
      </c>
      <c r="F120" s="21">
        <v>1068</v>
      </c>
      <c r="G120" s="14" t="s">
        <v>444</v>
      </c>
      <c r="H120" s="14" t="s">
        <v>445</v>
      </c>
      <c r="I120" s="14" t="s">
        <v>96</v>
      </c>
      <c r="J120" s="52" t="s">
        <v>1150</v>
      </c>
      <c r="K120" s="23">
        <v>4.42</v>
      </c>
      <c r="L120" s="14" t="s">
        <v>49</v>
      </c>
      <c r="M120" s="13">
        <v>3.2500000000000001E-2</v>
      </c>
      <c r="N120" s="13">
        <v>3.8100000000000002E-2</v>
      </c>
      <c r="O120" s="23">
        <v>460145</v>
      </c>
      <c r="P120" s="24">
        <v>109.88</v>
      </c>
      <c r="Q120" s="23">
        <v>0</v>
      </c>
      <c r="R120" s="23">
        <v>505.60732999999999</v>
      </c>
      <c r="S120" s="13">
        <v>1.163707858E-3</v>
      </c>
      <c r="T120" s="13">
        <f t="shared" si="4"/>
        <v>4.8745413818171946E-3</v>
      </c>
      <c r="U120" s="60">
        <f>+R120/'סכום נכסי הקרן'!$C$42</f>
        <v>3.2078741439549273E-3</v>
      </c>
    </row>
    <row r="121" spans="2:21" ht="13.5" thickBot="1" x14ac:dyDescent="0.25">
      <c r="B121" s="56" t="s">
        <v>466</v>
      </c>
      <c r="C121" s="14" t="s">
        <v>467</v>
      </c>
      <c r="D121" s="14" t="s">
        <v>136</v>
      </c>
      <c r="E121" s="14" t="s">
        <v>231</v>
      </c>
      <c r="F121" s="21">
        <v>1682</v>
      </c>
      <c r="G121" s="14" t="s">
        <v>269</v>
      </c>
      <c r="H121" s="14" t="s">
        <v>468</v>
      </c>
      <c r="I121" s="14" t="s">
        <v>96</v>
      </c>
      <c r="J121" s="52" t="s">
        <v>1150</v>
      </c>
      <c r="K121" s="23">
        <v>3.34</v>
      </c>
      <c r="L121" s="14" t="s">
        <v>49</v>
      </c>
      <c r="M121" s="13">
        <v>2.75E-2</v>
      </c>
      <c r="N121" s="13">
        <v>3.04E-2</v>
      </c>
      <c r="O121" s="23">
        <v>7720.48</v>
      </c>
      <c r="P121" s="24">
        <v>110.65</v>
      </c>
      <c r="Q121" s="23">
        <v>0</v>
      </c>
      <c r="R121" s="23">
        <v>8.5427099999999996</v>
      </c>
      <c r="S121" s="13">
        <v>8.6877169789802401E-6</v>
      </c>
      <c r="T121" s="13">
        <f t="shared" si="4"/>
        <v>8.2359948001275152E-5</v>
      </c>
      <c r="U121" s="60">
        <f>+R121/'סכום נכסי הקרן'!$C$42</f>
        <v>5.4200042013443901E-5</v>
      </c>
    </row>
    <row r="122" spans="2:21" ht="13.5" thickBot="1" x14ac:dyDescent="0.25">
      <c r="B122" s="56" t="s">
        <v>469</v>
      </c>
      <c r="C122" s="14" t="s">
        <v>470</v>
      </c>
      <c r="D122" s="14" t="s">
        <v>136</v>
      </c>
      <c r="E122" s="14" t="s">
        <v>231</v>
      </c>
      <c r="F122" s="21">
        <v>126</v>
      </c>
      <c r="G122" s="14" t="s">
        <v>438</v>
      </c>
      <c r="H122" s="14" t="s">
        <v>468</v>
      </c>
      <c r="I122" s="14" t="s">
        <v>96</v>
      </c>
      <c r="J122" s="52" t="s">
        <v>1150</v>
      </c>
      <c r="K122" s="23">
        <v>0.74</v>
      </c>
      <c r="L122" s="14" t="s">
        <v>49</v>
      </c>
      <c r="M122" s="13">
        <v>5.3499999999999999E-2</v>
      </c>
      <c r="N122" s="13">
        <v>3.78E-2</v>
      </c>
      <c r="O122" s="23">
        <v>328618</v>
      </c>
      <c r="P122" s="24">
        <v>118.29</v>
      </c>
      <c r="Q122" s="23">
        <v>0</v>
      </c>
      <c r="R122" s="23">
        <v>388.72223000000002</v>
      </c>
      <c r="S122" s="13">
        <v>9.9406523800000006E-4</v>
      </c>
      <c r="T122" s="13">
        <f t="shared" si="4"/>
        <v>3.7476564989025406E-3</v>
      </c>
      <c r="U122" s="60">
        <f>+R122/'סכום נכסי הקרן'!$C$42</f>
        <v>2.4662854290453035E-3</v>
      </c>
    </row>
    <row r="123" spans="2:21" ht="13.5" thickBot="1" x14ac:dyDescent="0.25">
      <c r="B123" s="56" t="s">
        <v>471</v>
      </c>
      <c r="C123" s="14" t="s">
        <v>472</v>
      </c>
      <c r="D123" s="14" t="s">
        <v>136</v>
      </c>
      <c r="E123" s="14" t="s">
        <v>231</v>
      </c>
      <c r="F123" s="21">
        <v>126</v>
      </c>
      <c r="G123" s="14" t="s">
        <v>438</v>
      </c>
      <c r="H123" s="14" t="s">
        <v>468</v>
      </c>
      <c r="I123" s="14" t="s">
        <v>96</v>
      </c>
      <c r="J123" s="52" t="s">
        <v>1150</v>
      </c>
      <c r="K123" s="23">
        <v>4.7300000000000004</v>
      </c>
      <c r="L123" s="14" t="s">
        <v>49</v>
      </c>
      <c r="M123" s="13">
        <v>1.7899999999999999E-2</v>
      </c>
      <c r="N123" s="13">
        <v>6.5000000000000002E-2</v>
      </c>
      <c r="O123" s="23">
        <v>51906</v>
      </c>
      <c r="P123" s="24">
        <v>89.15</v>
      </c>
      <c r="Q123" s="23">
        <v>0</v>
      </c>
      <c r="R123" s="23">
        <v>46.2742</v>
      </c>
      <c r="S123" s="13">
        <v>6.6481596550891804E-5</v>
      </c>
      <c r="T123" s="13">
        <f t="shared" si="4"/>
        <v>4.4612783365004862E-4</v>
      </c>
      <c r="U123" s="60">
        <f>+R123/'סכום נכסי הקרן'!$C$42</f>
        <v>2.9359109511367074E-4</v>
      </c>
    </row>
    <row r="124" spans="2:21" ht="13.5" thickBot="1" x14ac:dyDescent="0.25">
      <c r="B124" s="56" t="s">
        <v>473</v>
      </c>
      <c r="C124" s="14" t="s">
        <v>474</v>
      </c>
      <c r="D124" s="14" t="s">
        <v>136</v>
      </c>
      <c r="E124" s="14" t="s">
        <v>231</v>
      </c>
      <c r="F124" s="21">
        <v>1668</v>
      </c>
      <c r="G124" s="14" t="s">
        <v>237</v>
      </c>
      <c r="H124" s="14" t="s">
        <v>468</v>
      </c>
      <c r="I124" s="14" t="s">
        <v>96</v>
      </c>
      <c r="J124" s="52" t="s">
        <v>1150</v>
      </c>
      <c r="K124" s="23">
        <v>4.71</v>
      </c>
      <c r="L124" s="14" t="s">
        <v>49</v>
      </c>
      <c r="M124" s="13">
        <v>3.0000000000000001E-3</v>
      </c>
      <c r="N124" s="13">
        <v>3.5999999999999997E-2</v>
      </c>
      <c r="O124" s="23">
        <v>41000</v>
      </c>
      <c r="P124" s="24">
        <v>94.75</v>
      </c>
      <c r="Q124" s="23">
        <v>0</v>
      </c>
      <c r="R124" s="23">
        <v>38.847499999999997</v>
      </c>
      <c r="S124" s="13">
        <v>1.0066438399999999E-4</v>
      </c>
      <c r="T124" s="13">
        <f t="shared" si="4"/>
        <v>3.7452729637076949E-4</v>
      </c>
      <c r="U124" s="60">
        <f>+R124/'סכום נכסי הקרן'!$C$42</f>
        <v>2.4647168546248929E-4</v>
      </c>
    </row>
    <row r="125" spans="2:21" ht="13.5" thickBot="1" x14ac:dyDescent="0.25">
      <c r="B125" s="56" t="s">
        <v>475</v>
      </c>
      <c r="C125" s="14" t="s">
        <v>476</v>
      </c>
      <c r="D125" s="14" t="s">
        <v>136</v>
      </c>
      <c r="E125" s="14" t="s">
        <v>231</v>
      </c>
      <c r="F125" s="21">
        <v>1588</v>
      </c>
      <c r="G125" s="14" t="s">
        <v>237</v>
      </c>
      <c r="H125" s="14" t="s">
        <v>468</v>
      </c>
      <c r="I125" s="14" t="s">
        <v>96</v>
      </c>
      <c r="J125" s="52" t="s">
        <v>1150</v>
      </c>
      <c r="K125" s="23">
        <v>3.63</v>
      </c>
      <c r="L125" s="14" t="s">
        <v>49</v>
      </c>
      <c r="M125" s="13">
        <v>1.0800000000000001E-2</v>
      </c>
      <c r="N125" s="13">
        <v>3.6200000000000003E-2</v>
      </c>
      <c r="O125" s="23">
        <v>91174.97</v>
      </c>
      <c r="P125" s="24">
        <v>101.98</v>
      </c>
      <c r="Q125" s="23">
        <v>0</v>
      </c>
      <c r="R125" s="23">
        <v>92.980230000000006</v>
      </c>
      <c r="S125" s="13">
        <v>3.01239764E-4</v>
      </c>
      <c r="T125" s="13">
        <f t="shared" si="4"/>
        <v>8.9641892419930027E-4</v>
      </c>
      <c r="U125" s="60">
        <f>+R125/'סכום נכסי הקרן'!$C$42</f>
        <v>5.8992197703301155E-4</v>
      </c>
    </row>
    <row r="126" spans="2:21" ht="13.5" thickBot="1" x14ac:dyDescent="0.25">
      <c r="B126" s="56" t="s">
        <v>477</v>
      </c>
      <c r="C126" s="14" t="s">
        <v>478</v>
      </c>
      <c r="D126" s="14" t="s">
        <v>136</v>
      </c>
      <c r="E126" s="14" t="s">
        <v>231</v>
      </c>
      <c r="F126" s="21">
        <v>1560</v>
      </c>
      <c r="G126" s="14" t="s">
        <v>438</v>
      </c>
      <c r="H126" s="14" t="s">
        <v>479</v>
      </c>
      <c r="I126" s="14" t="s">
        <v>96</v>
      </c>
      <c r="J126" s="52" t="s">
        <v>1150</v>
      </c>
      <c r="K126" s="23">
        <v>0.99</v>
      </c>
      <c r="L126" s="14" t="s">
        <v>49</v>
      </c>
      <c r="M126" s="13">
        <v>4.0399999999999998E-2</v>
      </c>
      <c r="N126" s="13">
        <v>3.7600000000000001E-2</v>
      </c>
      <c r="O126" s="23">
        <v>144946.5</v>
      </c>
      <c r="P126" s="24">
        <v>113.07</v>
      </c>
      <c r="Q126" s="23">
        <v>0</v>
      </c>
      <c r="R126" s="23">
        <v>163.89100999999999</v>
      </c>
      <c r="S126" s="13">
        <v>8.5340588110000004E-3</v>
      </c>
      <c r="T126" s="13">
        <f t="shared" si="4"/>
        <v>1.5800671053420362E-3</v>
      </c>
      <c r="U126" s="60">
        <f>+R126/'סכום נכסי הקרן'!$C$42</f>
        <v>1.0398222142184103E-3</v>
      </c>
    </row>
    <row r="127" spans="2:21" ht="13.5" thickBot="1" x14ac:dyDescent="0.25">
      <c r="B127" s="56" t="s">
        <v>480</v>
      </c>
      <c r="C127" s="14" t="s">
        <v>481</v>
      </c>
      <c r="D127" s="14" t="s">
        <v>136</v>
      </c>
      <c r="E127" s="14" t="s">
        <v>231</v>
      </c>
      <c r="F127" s="21">
        <v>1588</v>
      </c>
      <c r="G127" s="14" t="s">
        <v>237</v>
      </c>
      <c r="H127" s="14" t="s">
        <v>479</v>
      </c>
      <c r="I127" s="14" t="s">
        <v>96</v>
      </c>
      <c r="J127" s="52" t="s">
        <v>1150</v>
      </c>
      <c r="K127" s="23">
        <v>4.13</v>
      </c>
      <c r="L127" s="14" t="s">
        <v>49</v>
      </c>
      <c r="M127" s="13">
        <v>9.4000000000000004E-3</v>
      </c>
      <c r="N127" s="13">
        <v>5.0099999999999999E-2</v>
      </c>
      <c r="O127" s="23">
        <v>3627</v>
      </c>
      <c r="P127" s="24">
        <v>92.21</v>
      </c>
      <c r="Q127" s="23">
        <v>1.2011799999999999</v>
      </c>
      <c r="R127" s="23">
        <v>4.5456399999999997</v>
      </c>
      <c r="S127" s="13">
        <v>9.1402640424961099E-6</v>
      </c>
      <c r="T127" s="13">
        <f t="shared" si="4"/>
        <v>4.3824345439856481E-5</v>
      </c>
      <c r="U127" s="60">
        <f>+R127/'סכום נכסי הקרן'!$C$42</f>
        <v>2.8840248466586263E-5</v>
      </c>
    </row>
    <row r="128" spans="2:21" ht="13.5" thickBot="1" x14ac:dyDescent="0.25">
      <c r="B128" s="56" t="s">
        <v>482</v>
      </c>
      <c r="C128" s="14" t="s">
        <v>483</v>
      </c>
      <c r="D128" s="14" t="s">
        <v>136</v>
      </c>
      <c r="E128" s="14" t="s">
        <v>231</v>
      </c>
      <c r="F128" s="21">
        <v>639</v>
      </c>
      <c r="G128" s="14" t="s">
        <v>413</v>
      </c>
      <c r="H128" s="14" t="s">
        <v>484</v>
      </c>
      <c r="I128" s="14" t="s">
        <v>96</v>
      </c>
      <c r="J128" s="52" t="s">
        <v>1150</v>
      </c>
      <c r="K128" s="23">
        <v>1.48</v>
      </c>
      <c r="L128" s="14" t="s">
        <v>49</v>
      </c>
      <c r="M128" s="13">
        <v>4.9500000000000002E-2</v>
      </c>
      <c r="N128" s="13">
        <v>5.5599999999999997E-2</v>
      </c>
      <c r="O128" s="23">
        <v>565000.03</v>
      </c>
      <c r="P128" s="24">
        <v>133.44999999999999</v>
      </c>
      <c r="Q128" s="23">
        <v>0</v>
      </c>
      <c r="R128" s="23">
        <v>753.99253999999996</v>
      </c>
      <c r="S128" s="13">
        <v>1.5398926649999999E-3</v>
      </c>
      <c r="T128" s="13">
        <f t="shared" si="4"/>
        <v>7.2692139131200024E-3</v>
      </c>
      <c r="U128" s="60">
        <f>+R128/'סכום נכסי הקרן'!$C$42</f>
        <v>4.7837779048830265E-3</v>
      </c>
    </row>
    <row r="129" spans="2:21" ht="13.5" thickBot="1" x14ac:dyDescent="0.25">
      <c r="B129" s="56" t="s">
        <v>485</v>
      </c>
      <c r="C129" s="14" t="s">
        <v>486</v>
      </c>
      <c r="D129" s="14" t="s">
        <v>136</v>
      </c>
      <c r="E129" s="14" t="s">
        <v>231</v>
      </c>
      <c r="F129" s="21">
        <v>366</v>
      </c>
      <c r="G129" s="14" t="s">
        <v>237</v>
      </c>
      <c r="H129" s="14" t="s">
        <v>487</v>
      </c>
      <c r="I129" s="14" t="s">
        <v>488</v>
      </c>
      <c r="J129" s="52" t="s">
        <v>1150</v>
      </c>
      <c r="K129" s="23">
        <v>2.99</v>
      </c>
      <c r="L129" s="14" t="s">
        <v>49</v>
      </c>
      <c r="M129" s="13">
        <v>1.9E-2</v>
      </c>
      <c r="N129" s="13">
        <v>3.3500000000000002E-2</v>
      </c>
      <c r="O129" s="23">
        <v>3693.75</v>
      </c>
      <c r="P129" s="25">
        <v>103</v>
      </c>
      <c r="Q129" s="23">
        <v>0</v>
      </c>
      <c r="R129" s="23">
        <v>3.8045599999999999</v>
      </c>
      <c r="S129" s="13">
        <v>6.8957781287984196E-6</v>
      </c>
      <c r="T129" s="13">
        <f t="shared" si="4"/>
        <v>3.6679620842534913E-5</v>
      </c>
      <c r="U129" s="60">
        <f>+R129/'סכום נכסי הקרן'!$C$42</f>
        <v>2.4138395408795118E-5</v>
      </c>
    </row>
    <row r="130" spans="2:21" ht="13.5" thickBot="1" x14ac:dyDescent="0.25">
      <c r="B130" s="56" t="s">
        <v>489</v>
      </c>
      <c r="C130" s="14" t="s">
        <v>490</v>
      </c>
      <c r="D130" s="14" t="s">
        <v>136</v>
      </c>
      <c r="E130" s="14" t="s">
        <v>231</v>
      </c>
      <c r="F130" s="21">
        <v>1801</v>
      </c>
      <c r="G130" s="14" t="s">
        <v>491</v>
      </c>
      <c r="H130" s="14" t="s">
        <v>487</v>
      </c>
      <c r="I130" s="14" t="s">
        <v>488</v>
      </c>
      <c r="J130" s="52" t="s">
        <v>1150</v>
      </c>
      <c r="K130" s="23">
        <v>2.95</v>
      </c>
      <c r="L130" s="14" t="s">
        <v>49</v>
      </c>
      <c r="M130" s="13">
        <v>1.5800000000000002E-2</v>
      </c>
      <c r="N130" s="13">
        <v>5.2400000000000002E-2</v>
      </c>
      <c r="O130" s="23">
        <v>7500</v>
      </c>
      <c r="P130" s="24">
        <v>98.75</v>
      </c>
      <c r="Q130" s="23">
        <v>0</v>
      </c>
      <c r="R130" s="23">
        <v>7.40625</v>
      </c>
      <c r="S130" s="13">
        <v>8.8570059767548696E-6</v>
      </c>
      <c r="T130" s="13">
        <f t="shared" si="4"/>
        <v>7.1403379593178756E-5</v>
      </c>
      <c r="U130" s="60">
        <f>+R130/'סכום נכסי הקרן'!$C$42</f>
        <v>4.6989662667007185E-5</v>
      </c>
    </row>
    <row r="131" spans="2:21" ht="13.5" thickBot="1" x14ac:dyDescent="0.25">
      <c r="B131" s="56" t="s">
        <v>489</v>
      </c>
      <c r="C131" s="14" t="s">
        <v>492</v>
      </c>
      <c r="D131" s="14" t="s">
        <v>136</v>
      </c>
      <c r="E131" s="14" t="s">
        <v>231</v>
      </c>
      <c r="F131" s="21">
        <v>1801</v>
      </c>
      <c r="G131" s="14" t="s">
        <v>491</v>
      </c>
      <c r="H131" s="14" t="s">
        <v>487</v>
      </c>
      <c r="I131" s="14" t="s">
        <v>488</v>
      </c>
      <c r="J131" s="52" t="s">
        <v>1150</v>
      </c>
      <c r="K131" s="23">
        <v>2.948</v>
      </c>
      <c r="L131" s="14" t="s">
        <v>49</v>
      </c>
      <c r="M131" s="13">
        <v>1.5800000000000002E-2</v>
      </c>
      <c r="N131" s="13">
        <v>5.2400000000000002E-2</v>
      </c>
      <c r="O131" s="23">
        <v>115000</v>
      </c>
      <c r="P131" s="24">
        <v>98.050299999999993</v>
      </c>
      <c r="Q131" s="23">
        <v>0</v>
      </c>
      <c r="R131" s="23">
        <v>112.75784</v>
      </c>
      <c r="S131" s="13">
        <v>1.3580742400000001E-4</v>
      </c>
      <c r="T131" s="13">
        <f t="shared" si="4"/>
        <v>1.0870941234264191E-3</v>
      </c>
      <c r="U131" s="60">
        <f>+R131/'סכום נכסי הקרן'!$C$42</f>
        <v>7.1540291843515537E-4</v>
      </c>
    </row>
    <row r="132" spans="2:21" ht="13.5" thickBot="1" x14ac:dyDescent="0.25">
      <c r="B132" s="56" t="s">
        <v>493</v>
      </c>
      <c r="C132" s="14" t="s">
        <v>494</v>
      </c>
      <c r="D132" s="14" t="s">
        <v>136</v>
      </c>
      <c r="E132" s="14" t="s">
        <v>231</v>
      </c>
      <c r="F132" s="21">
        <v>2430</v>
      </c>
      <c r="G132" s="14" t="s">
        <v>237</v>
      </c>
      <c r="H132" s="14" t="s">
        <v>487</v>
      </c>
      <c r="I132" s="14" t="s">
        <v>488</v>
      </c>
      <c r="J132" s="52" t="s">
        <v>1150</v>
      </c>
      <c r="K132" s="23">
        <v>3.69</v>
      </c>
      <c r="L132" s="14" t="s">
        <v>49</v>
      </c>
      <c r="M132" s="13">
        <v>4.4999999999999998E-2</v>
      </c>
      <c r="N132" s="13">
        <v>4.1399999999999999E-2</v>
      </c>
      <c r="O132" s="23">
        <v>8050000</v>
      </c>
      <c r="P132" s="24">
        <v>101.51</v>
      </c>
      <c r="Q132" s="23">
        <v>0</v>
      </c>
      <c r="R132" s="23">
        <v>8171.5550000000003</v>
      </c>
      <c r="S132" s="13">
        <v>8.2171449449999993E-3</v>
      </c>
      <c r="T132" s="13">
        <f t="shared" si="4"/>
        <v>7.8781656510587397E-2</v>
      </c>
      <c r="U132" s="60">
        <f>+R132/'סכום נכסי הקרן'!$C$42</f>
        <v>5.1845213558129405E-2</v>
      </c>
    </row>
    <row r="133" spans="2:21" ht="13.5" thickBot="1" x14ac:dyDescent="0.25">
      <c r="B133" s="56" t="s">
        <v>495</v>
      </c>
      <c r="C133" s="14" t="s">
        <v>496</v>
      </c>
      <c r="D133" s="14" t="s">
        <v>136</v>
      </c>
      <c r="E133" s="14" t="s">
        <v>231</v>
      </c>
      <c r="F133" s="21">
        <v>473</v>
      </c>
      <c r="G133" s="14" t="s">
        <v>444</v>
      </c>
      <c r="H133" s="14" t="s">
        <v>487</v>
      </c>
      <c r="I133" s="14" t="s">
        <v>488</v>
      </c>
      <c r="J133" s="52" t="s">
        <v>1150</v>
      </c>
      <c r="K133" s="23">
        <v>1.147</v>
      </c>
      <c r="L133" s="14" t="s">
        <v>49</v>
      </c>
      <c r="M133" s="13">
        <v>0.05</v>
      </c>
      <c r="N133" s="13">
        <v>2.4299999999999999E-2</v>
      </c>
      <c r="O133" s="23">
        <v>185000</v>
      </c>
      <c r="P133" s="24">
        <v>114.2539</v>
      </c>
      <c r="Q133" s="23">
        <v>0</v>
      </c>
      <c r="R133" s="23">
        <v>211.36971</v>
      </c>
      <c r="S133" s="13">
        <v>1.027777777E-3</v>
      </c>
      <c r="T133" s="13">
        <f t="shared" si="4"/>
        <v>2.0378074784985806E-3</v>
      </c>
      <c r="U133" s="60">
        <f>+R133/'סכום נכסי הקרן'!$C$42</f>
        <v>1.3410553749769634E-3</v>
      </c>
    </row>
    <row r="134" spans="2:21" ht="13.5" thickBot="1" x14ac:dyDescent="0.25">
      <c r="B134" s="56" t="s">
        <v>497</v>
      </c>
      <c r="C134" s="14" t="s">
        <v>498</v>
      </c>
      <c r="D134" s="14" t="s">
        <v>136</v>
      </c>
      <c r="E134" s="14" t="s">
        <v>231</v>
      </c>
      <c r="F134" s="21">
        <v>544</v>
      </c>
      <c r="G134" s="14" t="s">
        <v>237</v>
      </c>
      <c r="H134" s="14" t="s">
        <v>487</v>
      </c>
      <c r="I134" s="14" t="s">
        <v>488</v>
      </c>
      <c r="J134" s="52" t="s">
        <v>1150</v>
      </c>
      <c r="K134" s="23">
        <v>2.0470000000000002</v>
      </c>
      <c r="L134" s="14" t="s">
        <v>49</v>
      </c>
      <c r="M134" s="13">
        <v>1.9E-2</v>
      </c>
      <c r="N134" s="13">
        <v>8.5500000000000007E-2</v>
      </c>
      <c r="O134" s="23">
        <v>1400000</v>
      </c>
      <c r="P134" s="24">
        <v>95.962999999999994</v>
      </c>
      <c r="Q134" s="23">
        <v>0</v>
      </c>
      <c r="R134" s="23">
        <v>1343.482</v>
      </c>
      <c r="S134" s="13">
        <v>2.4870672502000001E-2</v>
      </c>
      <c r="T134" s="13">
        <f t="shared" si="4"/>
        <v>1.2952459776891542E-2</v>
      </c>
      <c r="U134" s="60">
        <f>+R134/'סכום נכסי הקרן'!$C$42</f>
        <v>8.5238502587944159E-3</v>
      </c>
    </row>
    <row r="135" spans="2:21" ht="13.5" thickBot="1" x14ac:dyDescent="0.25">
      <c r="B135" s="56" t="s">
        <v>499</v>
      </c>
      <c r="C135" s="14" t="s">
        <v>500</v>
      </c>
      <c r="D135" s="14" t="s">
        <v>136</v>
      </c>
      <c r="E135" s="14" t="s">
        <v>231</v>
      </c>
      <c r="F135" s="21">
        <v>1803</v>
      </c>
      <c r="G135" s="14" t="s">
        <v>491</v>
      </c>
      <c r="H135" s="14" t="s">
        <v>487</v>
      </c>
      <c r="I135" s="14" t="s">
        <v>488</v>
      </c>
      <c r="J135" s="52" t="s">
        <v>1150</v>
      </c>
      <c r="K135" s="23">
        <v>2.1</v>
      </c>
      <c r="L135" s="14" t="s">
        <v>49</v>
      </c>
      <c r="M135" s="13">
        <v>1.6400000000000001E-2</v>
      </c>
      <c r="N135" s="13">
        <v>3.0300000000000001E-2</v>
      </c>
      <c r="O135" s="23">
        <v>490000</v>
      </c>
      <c r="P135" s="24">
        <v>108.85</v>
      </c>
      <c r="Q135" s="23">
        <v>0</v>
      </c>
      <c r="R135" s="23">
        <v>533.36500000000001</v>
      </c>
      <c r="S135" s="13">
        <v>1.9394287350000001E-3</v>
      </c>
      <c r="T135" s="13">
        <f t="shared" si="4"/>
        <v>5.1421520414131026E-3</v>
      </c>
      <c r="U135" s="60">
        <f>+R135/'סכום נכסי הקרן'!$C$42</f>
        <v>3.3839853405418785E-3</v>
      </c>
    </row>
    <row r="136" spans="2:21" ht="13.5" thickBot="1" x14ac:dyDescent="0.25">
      <c r="B136" s="56" t="s">
        <v>501</v>
      </c>
      <c r="C136" s="14" t="s">
        <v>502</v>
      </c>
      <c r="D136" s="14" t="s">
        <v>136</v>
      </c>
      <c r="E136" s="14" t="s">
        <v>231</v>
      </c>
      <c r="F136" s="21">
        <v>1831</v>
      </c>
      <c r="G136" s="14" t="s">
        <v>491</v>
      </c>
      <c r="H136" s="14" t="s">
        <v>487</v>
      </c>
      <c r="I136" s="14" t="s">
        <v>488</v>
      </c>
      <c r="J136" s="52" t="s">
        <v>1150</v>
      </c>
      <c r="K136" s="23">
        <v>3.02</v>
      </c>
      <c r="L136" s="14" t="s">
        <v>49</v>
      </c>
      <c r="M136" s="13">
        <v>1.4800000000000001E-2</v>
      </c>
      <c r="N136" s="13">
        <v>3.5099999999999999E-2</v>
      </c>
      <c r="O136" s="23">
        <v>179200</v>
      </c>
      <c r="P136" s="24">
        <v>102.99</v>
      </c>
      <c r="Q136" s="23">
        <v>0</v>
      </c>
      <c r="R136" s="23">
        <v>184.55807999999999</v>
      </c>
      <c r="S136" s="13">
        <v>2.2061244E-4</v>
      </c>
      <c r="T136" s="13">
        <f t="shared" si="4"/>
        <v>1.7793175552038147E-3</v>
      </c>
      <c r="U136" s="60">
        <f>+R136/'סכום נכסי הקרן'!$C$42</f>
        <v>1.170946419803615E-3</v>
      </c>
    </row>
    <row r="137" spans="2:21" ht="13.5" thickBot="1" x14ac:dyDescent="0.25">
      <c r="B137" s="56" t="s">
        <v>503</v>
      </c>
      <c r="C137" s="14" t="s">
        <v>504</v>
      </c>
      <c r="D137" s="14" t="s">
        <v>136</v>
      </c>
      <c r="E137" s="14" t="s">
        <v>231</v>
      </c>
      <c r="F137" s="21">
        <v>1848</v>
      </c>
      <c r="G137" s="14" t="s">
        <v>491</v>
      </c>
      <c r="H137" s="14" t="s">
        <v>487</v>
      </c>
      <c r="I137" s="14" t="s">
        <v>488</v>
      </c>
      <c r="J137" s="52" t="s">
        <v>1150</v>
      </c>
      <c r="K137" s="23">
        <v>2.81</v>
      </c>
      <c r="L137" s="14" t="s">
        <v>49</v>
      </c>
      <c r="M137" s="13">
        <v>2.3E-2</v>
      </c>
      <c r="N137" s="13">
        <v>5.2900000000000003E-2</v>
      </c>
      <c r="O137" s="23">
        <v>898578.9</v>
      </c>
      <c r="P137" s="24">
        <v>100.03</v>
      </c>
      <c r="Q137" s="23">
        <v>0</v>
      </c>
      <c r="R137" s="23">
        <v>898.84847000000002</v>
      </c>
      <c r="S137" s="13">
        <v>3.322532445E-3</v>
      </c>
      <c r="T137" s="13">
        <f t="shared" si="4"/>
        <v>8.6657645232280783E-3</v>
      </c>
      <c r="U137" s="60">
        <f>+R137/'סכום נכסי הקרן'!$C$42</f>
        <v>5.702830230420999E-3</v>
      </c>
    </row>
    <row r="138" spans="2:21" ht="13.5" thickBot="1" x14ac:dyDescent="0.25">
      <c r="B138" s="56" t="s">
        <v>505</v>
      </c>
      <c r="C138" s="14" t="s">
        <v>506</v>
      </c>
      <c r="D138" s="14" t="s">
        <v>136</v>
      </c>
      <c r="E138" s="14" t="s">
        <v>231</v>
      </c>
      <c r="F138" s="21">
        <v>1405</v>
      </c>
      <c r="G138" s="14" t="s">
        <v>491</v>
      </c>
      <c r="H138" s="14" t="s">
        <v>487</v>
      </c>
      <c r="I138" s="14" t="s">
        <v>488</v>
      </c>
      <c r="J138" s="52" t="s">
        <v>1150</v>
      </c>
      <c r="K138" s="23">
        <v>2.77</v>
      </c>
      <c r="L138" s="14" t="s">
        <v>49</v>
      </c>
      <c r="M138" s="13">
        <v>2.9499999999999998E-2</v>
      </c>
      <c r="N138" s="13">
        <v>7.4300000000000005E-2</v>
      </c>
      <c r="O138" s="23">
        <v>25650</v>
      </c>
      <c r="P138" s="24">
        <v>94.96</v>
      </c>
      <c r="Q138" s="23">
        <v>0</v>
      </c>
      <c r="R138" s="23">
        <v>24.357240000000001</v>
      </c>
      <c r="S138" s="13">
        <v>1.4836713699999999E-4</v>
      </c>
      <c r="T138" s="13">
        <f t="shared" si="4"/>
        <v>2.3482724098729553E-4</v>
      </c>
      <c r="U138" s="60">
        <f>+R138/'סכום נכסי הקרן'!$C$42</f>
        <v>1.5453684268007886E-4</v>
      </c>
    </row>
    <row r="139" spans="2:21" ht="13.5" thickBot="1" x14ac:dyDescent="0.25">
      <c r="B139" s="56" t="s">
        <v>507</v>
      </c>
      <c r="C139" s="14" t="s">
        <v>508</v>
      </c>
      <c r="D139" s="14" t="s">
        <v>136</v>
      </c>
      <c r="E139" s="14" t="s">
        <v>231</v>
      </c>
      <c r="F139" s="21">
        <v>2423</v>
      </c>
      <c r="G139" s="14" t="s">
        <v>237</v>
      </c>
      <c r="H139" s="14" t="s">
        <v>487</v>
      </c>
      <c r="I139" s="14" t="s">
        <v>488</v>
      </c>
      <c r="J139" s="52" t="s">
        <v>1150</v>
      </c>
      <c r="K139" s="23">
        <v>3.29</v>
      </c>
      <c r="L139" s="14" t="s">
        <v>49</v>
      </c>
      <c r="M139" s="13">
        <v>4.2000000000000003E-2</v>
      </c>
      <c r="N139" s="13">
        <v>3.2800000000000003E-2</v>
      </c>
      <c r="O139" s="23">
        <v>816000</v>
      </c>
      <c r="P139" s="24">
        <v>103.73</v>
      </c>
      <c r="Q139" s="23">
        <v>0</v>
      </c>
      <c r="R139" s="23">
        <v>846.43679999999995</v>
      </c>
      <c r="S139" s="13">
        <v>8.1600000000000006E-3</v>
      </c>
      <c r="T139" s="13">
        <f t="shared" si="4"/>
        <v>8.1604655705701974E-3</v>
      </c>
      <c r="U139" s="60">
        <f>+R139/'סכום נכסי הקרן'!$C$42</f>
        <v>5.3702993689034289E-3</v>
      </c>
    </row>
    <row r="140" spans="2:21" ht="13.5" thickBot="1" x14ac:dyDescent="0.25">
      <c r="B140" s="56" t="s">
        <v>509</v>
      </c>
      <c r="C140" s="14" t="s">
        <v>510</v>
      </c>
      <c r="D140" s="14" t="s">
        <v>136</v>
      </c>
      <c r="E140" s="14" t="s">
        <v>231</v>
      </c>
      <c r="F140" s="21">
        <v>1710</v>
      </c>
      <c r="G140" s="14" t="s">
        <v>237</v>
      </c>
      <c r="H140" s="14" t="s">
        <v>487</v>
      </c>
      <c r="I140" s="14" t="s">
        <v>488</v>
      </c>
      <c r="J140" s="52" t="s">
        <v>1150</v>
      </c>
      <c r="K140" s="23">
        <v>2.85</v>
      </c>
      <c r="L140" s="14" t="s">
        <v>49</v>
      </c>
      <c r="M140" s="13">
        <v>3.4299999999999997E-2</v>
      </c>
      <c r="N140" s="13">
        <v>4.24E-2</v>
      </c>
      <c r="O140" s="23">
        <v>583503</v>
      </c>
      <c r="P140" s="25">
        <v>102</v>
      </c>
      <c r="Q140" s="23">
        <v>0</v>
      </c>
      <c r="R140" s="23">
        <v>595.17305999999996</v>
      </c>
      <c r="S140" s="13">
        <v>8.7876957800000002E-4</v>
      </c>
      <c r="T140" s="13">
        <f t="shared" si="4"/>
        <v>5.738041239063461E-3</v>
      </c>
      <c r="U140" s="60">
        <f>+R140/'סכום נכסי הקרן'!$C$42</f>
        <v>3.7761324986181162E-3</v>
      </c>
    </row>
    <row r="141" spans="2:21" ht="13.5" thickBot="1" x14ac:dyDescent="0.25">
      <c r="B141" s="55" t="s">
        <v>511</v>
      </c>
      <c r="C141" s="52" t="s">
        <v>1150</v>
      </c>
      <c r="D141" s="52" t="s">
        <v>1150</v>
      </c>
      <c r="E141" s="52" t="s">
        <v>1150</v>
      </c>
      <c r="F141" s="52" t="s">
        <v>1150</v>
      </c>
      <c r="G141" s="52" t="s">
        <v>1150</v>
      </c>
      <c r="H141" s="52" t="s">
        <v>1150</v>
      </c>
      <c r="I141" s="52" t="s">
        <v>1150</v>
      </c>
      <c r="J141" s="52" t="s">
        <v>1150</v>
      </c>
      <c r="K141" s="22">
        <v>2.9362792440769998</v>
      </c>
      <c r="L141" s="52" t="s">
        <v>1150</v>
      </c>
      <c r="M141" s="52" t="s">
        <v>1150</v>
      </c>
      <c r="N141" s="52" t="s">
        <v>1150</v>
      </c>
      <c r="O141" s="52" t="s">
        <v>1150</v>
      </c>
      <c r="P141" s="52" t="s">
        <v>1150</v>
      </c>
      <c r="Q141" s="52" t="s">
        <v>1150</v>
      </c>
      <c r="R141" s="22">
        <f>SUM(R142:R245)</f>
        <v>35108.614289999998</v>
      </c>
      <c r="S141" s="52" t="s">
        <v>1150</v>
      </c>
      <c r="T141" s="20">
        <f t="shared" ref="T141:U141" si="5">SUM(T142:T245)</f>
        <v>0.33848083890489389</v>
      </c>
      <c r="U141" s="59">
        <f t="shared" si="5"/>
        <v>0.2227499668784024</v>
      </c>
    </row>
    <row r="142" spans="2:21" ht="13.5" thickBot="1" x14ac:dyDescent="0.25">
      <c r="B142" s="56" t="s">
        <v>512</v>
      </c>
      <c r="C142" s="14" t="s">
        <v>513</v>
      </c>
      <c r="D142" s="14" t="s">
        <v>136</v>
      </c>
      <c r="E142" s="14" t="s">
        <v>231</v>
      </c>
      <c r="F142" s="21">
        <v>748</v>
      </c>
      <c r="G142" s="14" t="s">
        <v>232</v>
      </c>
      <c r="H142" s="14" t="s">
        <v>95</v>
      </c>
      <c r="I142" s="14" t="s">
        <v>96</v>
      </c>
      <c r="J142" s="52" t="s">
        <v>1150</v>
      </c>
      <c r="K142" s="23">
        <v>3.68</v>
      </c>
      <c r="L142" s="14" t="s">
        <v>49</v>
      </c>
      <c r="M142" s="13">
        <v>2.6800000000000001E-2</v>
      </c>
      <c r="N142" s="13">
        <v>4.0599999999999997E-2</v>
      </c>
      <c r="O142" s="23">
        <v>89395.04</v>
      </c>
      <c r="P142" s="24">
        <v>95.37</v>
      </c>
      <c r="Q142" s="23">
        <v>0</v>
      </c>
      <c r="R142" s="23">
        <v>85.256050000000002</v>
      </c>
      <c r="S142" s="13">
        <v>3.9147337828160699E-5</v>
      </c>
      <c r="T142" s="13">
        <f t="shared" ref="T142:T205" si="6">+R142/$R$11</f>
        <v>8.2195039335224011E-4</v>
      </c>
      <c r="U142" s="60">
        <f>+R142/'סכום נכסי הקרן'!$C$42</f>
        <v>5.4091517702231195E-4</v>
      </c>
    </row>
    <row r="143" spans="2:21" ht="13.5" thickBot="1" x14ac:dyDescent="0.25">
      <c r="B143" s="56" t="s">
        <v>514</v>
      </c>
      <c r="C143" s="14" t="s">
        <v>515</v>
      </c>
      <c r="D143" s="14" t="s">
        <v>136</v>
      </c>
      <c r="E143" s="14" t="s">
        <v>231</v>
      </c>
      <c r="F143" s="21">
        <v>1728</v>
      </c>
      <c r="G143" s="14" t="s">
        <v>237</v>
      </c>
      <c r="H143" s="14" t="s">
        <v>95</v>
      </c>
      <c r="I143" s="14" t="s">
        <v>96</v>
      </c>
      <c r="J143" s="52" t="s">
        <v>1150</v>
      </c>
      <c r="K143" s="23">
        <v>2.16</v>
      </c>
      <c r="L143" s="14" t="s">
        <v>49</v>
      </c>
      <c r="M143" s="13">
        <v>1.44E-2</v>
      </c>
      <c r="N143" s="13">
        <v>4.07E-2</v>
      </c>
      <c r="O143" s="23">
        <v>225000</v>
      </c>
      <c r="P143" s="24">
        <v>94.92</v>
      </c>
      <c r="Q143" s="23">
        <v>0</v>
      </c>
      <c r="R143" s="23">
        <v>213.57</v>
      </c>
      <c r="S143" s="13">
        <v>5.0000000000000001E-4</v>
      </c>
      <c r="T143" s="13">
        <f t="shared" si="6"/>
        <v>2.059020392197831E-3</v>
      </c>
      <c r="U143" s="60">
        <f>+R143/'סכום נכסי הקרן'!$C$42</f>
        <v>1.3550153256766547E-3</v>
      </c>
    </row>
    <row r="144" spans="2:21" ht="13.5" thickBot="1" x14ac:dyDescent="0.25">
      <c r="B144" s="56" t="s">
        <v>516</v>
      </c>
      <c r="C144" s="14" t="s">
        <v>517</v>
      </c>
      <c r="D144" s="14" t="s">
        <v>136</v>
      </c>
      <c r="E144" s="14" t="s">
        <v>231</v>
      </c>
      <c r="F144" s="21">
        <v>662</v>
      </c>
      <c r="G144" s="14" t="s">
        <v>232</v>
      </c>
      <c r="H144" s="14" t="s">
        <v>95</v>
      </c>
      <c r="I144" s="14" t="s">
        <v>96</v>
      </c>
      <c r="J144" s="52" t="s">
        <v>1150</v>
      </c>
      <c r="K144" s="23">
        <v>4.1100000000000003</v>
      </c>
      <c r="L144" s="14" t="s">
        <v>49</v>
      </c>
      <c r="M144" s="13">
        <v>2.5000000000000001E-2</v>
      </c>
      <c r="N144" s="13">
        <v>4.0899999999999999E-2</v>
      </c>
      <c r="O144" s="23">
        <v>71111.11</v>
      </c>
      <c r="P144" s="24">
        <v>93.96</v>
      </c>
      <c r="Q144" s="23">
        <v>0</v>
      </c>
      <c r="R144" s="23">
        <v>66.816000000000003</v>
      </c>
      <c r="S144" s="13">
        <v>2.6963185786621401E-5</v>
      </c>
      <c r="T144" s="13">
        <f t="shared" si="6"/>
        <v>6.4417056012122632E-4</v>
      </c>
      <c r="U144" s="60">
        <f>+R144/'סכום נכסי הקרן'!$C$42</f>
        <v>4.239205131826163E-4</v>
      </c>
    </row>
    <row r="145" spans="2:21" ht="13.5" thickBot="1" x14ac:dyDescent="0.25">
      <c r="B145" s="56" t="s">
        <v>518</v>
      </c>
      <c r="C145" s="14" t="s">
        <v>519</v>
      </c>
      <c r="D145" s="14" t="s">
        <v>136</v>
      </c>
      <c r="E145" s="14" t="s">
        <v>231</v>
      </c>
      <c r="F145" s="21">
        <v>662</v>
      </c>
      <c r="G145" s="14" t="s">
        <v>232</v>
      </c>
      <c r="H145" s="14" t="s">
        <v>95</v>
      </c>
      <c r="I145" s="14" t="s">
        <v>96</v>
      </c>
      <c r="J145" s="52" t="s">
        <v>1150</v>
      </c>
      <c r="K145" s="23">
        <v>1.38</v>
      </c>
      <c r="L145" s="14" t="s">
        <v>49</v>
      </c>
      <c r="M145" s="13">
        <v>3.7600000000000001E-2</v>
      </c>
      <c r="N145" s="13">
        <v>4.1700000000000001E-2</v>
      </c>
      <c r="O145" s="23">
        <v>75000</v>
      </c>
      <c r="P145" s="24">
        <v>99.85</v>
      </c>
      <c r="Q145" s="23">
        <v>0</v>
      </c>
      <c r="R145" s="23">
        <v>74.887500000000003</v>
      </c>
      <c r="S145" s="13">
        <v>6.21959138113905E-5</v>
      </c>
      <c r="T145" s="13">
        <f t="shared" si="6"/>
        <v>7.2198759011431895E-4</v>
      </c>
      <c r="U145" s="60">
        <f>+R145/'סכום נכסי הקרן'!$C$42</f>
        <v>4.751309182076625E-4</v>
      </c>
    </row>
    <row r="146" spans="2:21" ht="13.5" thickBot="1" x14ac:dyDescent="0.25">
      <c r="B146" s="56" t="s">
        <v>520</v>
      </c>
      <c r="C146" s="14" t="s">
        <v>521</v>
      </c>
      <c r="D146" s="14" t="s">
        <v>136</v>
      </c>
      <c r="E146" s="14" t="s">
        <v>231</v>
      </c>
      <c r="F146" s="21">
        <v>1060</v>
      </c>
      <c r="G146" s="14" t="s">
        <v>438</v>
      </c>
      <c r="H146" s="14" t="s">
        <v>270</v>
      </c>
      <c r="I146" s="14" t="s">
        <v>271</v>
      </c>
      <c r="J146" s="52" t="s">
        <v>1150</v>
      </c>
      <c r="K146" s="23">
        <v>2.65</v>
      </c>
      <c r="L146" s="14" t="s">
        <v>49</v>
      </c>
      <c r="M146" s="13">
        <v>2.75E-2</v>
      </c>
      <c r="N146" s="13">
        <v>4.5999999999999999E-2</v>
      </c>
      <c r="O146" s="23">
        <v>9671.5300000000007</v>
      </c>
      <c r="P146" s="24">
        <v>95.42</v>
      </c>
      <c r="Q146" s="23">
        <v>0</v>
      </c>
      <c r="R146" s="23">
        <v>9.2285699999999995</v>
      </c>
      <c r="S146" s="13">
        <v>1.1714806E-4</v>
      </c>
      <c r="T146" s="13">
        <f t="shared" si="6"/>
        <v>8.8972298641312635E-5</v>
      </c>
      <c r="U146" s="60">
        <f>+R146/'סכום נכסי הקרן'!$C$42</f>
        <v>5.8551546490985646E-5</v>
      </c>
    </row>
    <row r="147" spans="2:21" ht="13.5" thickBot="1" x14ac:dyDescent="0.25">
      <c r="B147" s="56" t="s">
        <v>522</v>
      </c>
      <c r="C147" s="14" t="s">
        <v>523</v>
      </c>
      <c r="D147" s="14" t="s">
        <v>136</v>
      </c>
      <c r="E147" s="14" t="s">
        <v>231</v>
      </c>
      <c r="F147" s="21">
        <v>1300</v>
      </c>
      <c r="G147" s="14" t="s">
        <v>237</v>
      </c>
      <c r="H147" s="14" t="s">
        <v>293</v>
      </c>
      <c r="I147" s="14" t="s">
        <v>96</v>
      </c>
      <c r="J147" s="52" t="s">
        <v>1150</v>
      </c>
      <c r="K147" s="23">
        <v>3.37</v>
      </c>
      <c r="L147" s="14" t="s">
        <v>49</v>
      </c>
      <c r="M147" s="13">
        <v>0.05</v>
      </c>
      <c r="N147" s="13">
        <v>4.7100000000000003E-2</v>
      </c>
      <c r="O147" s="23">
        <v>160000</v>
      </c>
      <c r="P147" s="24">
        <v>101.98</v>
      </c>
      <c r="Q147" s="23">
        <v>0</v>
      </c>
      <c r="R147" s="23">
        <v>163.16800000000001</v>
      </c>
      <c r="S147" s="13">
        <v>4.0000000000000002E-4</v>
      </c>
      <c r="T147" s="13">
        <f t="shared" si="6"/>
        <v>1.5730965929397188E-3</v>
      </c>
      <c r="U147" s="60">
        <f>+R147/'סכום נכסי הקרן'!$C$42</f>
        <v>1.0352350080067819E-3</v>
      </c>
    </row>
    <row r="148" spans="2:21" ht="13.5" thickBot="1" x14ac:dyDescent="0.25">
      <c r="B148" s="56" t="s">
        <v>524</v>
      </c>
      <c r="C148" s="14" t="s">
        <v>525</v>
      </c>
      <c r="D148" s="14" t="s">
        <v>136</v>
      </c>
      <c r="E148" s="14" t="s">
        <v>231</v>
      </c>
      <c r="F148" s="21">
        <v>1328</v>
      </c>
      <c r="G148" s="14" t="s">
        <v>237</v>
      </c>
      <c r="H148" s="14" t="s">
        <v>293</v>
      </c>
      <c r="I148" s="14" t="s">
        <v>96</v>
      </c>
      <c r="J148" s="52" t="s">
        <v>1150</v>
      </c>
      <c r="K148" s="23">
        <v>1.49</v>
      </c>
      <c r="L148" s="14" t="s">
        <v>49</v>
      </c>
      <c r="M148" s="13">
        <v>3.39E-2</v>
      </c>
      <c r="N148" s="13">
        <v>4.7699999999999999E-2</v>
      </c>
      <c r="O148" s="23">
        <v>155000</v>
      </c>
      <c r="P148" s="25">
        <v>98</v>
      </c>
      <c r="Q148" s="23">
        <v>6.2878299999999996</v>
      </c>
      <c r="R148" s="23">
        <v>158.18782999999999</v>
      </c>
      <c r="S148" s="13">
        <v>3.5707279099999998E-4</v>
      </c>
      <c r="T148" s="13">
        <f t="shared" si="6"/>
        <v>1.5250829600015163E-3</v>
      </c>
      <c r="U148" s="60">
        <f>+R148/'סכום נכסי הקרן'!$C$42</f>
        <v>1.003637842325857E-3</v>
      </c>
    </row>
    <row r="149" spans="2:21" ht="13.5" thickBot="1" x14ac:dyDescent="0.25">
      <c r="B149" s="56" t="s">
        <v>526</v>
      </c>
      <c r="C149" s="14" t="s">
        <v>527</v>
      </c>
      <c r="D149" s="14" t="s">
        <v>136</v>
      </c>
      <c r="E149" s="14" t="s">
        <v>231</v>
      </c>
      <c r="F149" s="21">
        <v>1328</v>
      </c>
      <c r="G149" s="14" t="s">
        <v>237</v>
      </c>
      <c r="H149" s="14" t="s">
        <v>293</v>
      </c>
      <c r="I149" s="14" t="s">
        <v>96</v>
      </c>
      <c r="J149" s="52" t="s">
        <v>1150</v>
      </c>
      <c r="K149" s="23">
        <v>6.03</v>
      </c>
      <c r="L149" s="14" t="s">
        <v>49</v>
      </c>
      <c r="M149" s="13">
        <v>2.4400000000000002E-2</v>
      </c>
      <c r="N149" s="13">
        <v>5.11E-2</v>
      </c>
      <c r="O149" s="23">
        <v>133954</v>
      </c>
      <c r="P149" s="24">
        <v>85.52</v>
      </c>
      <c r="Q149" s="23">
        <v>3.2684799999999998</v>
      </c>
      <c r="R149" s="23">
        <v>117.82594</v>
      </c>
      <c r="S149" s="13">
        <v>1.1021954299999999E-4</v>
      </c>
      <c r="T149" s="13">
        <f t="shared" si="6"/>
        <v>1.1359554862100396E-3</v>
      </c>
      <c r="U149" s="60">
        <f>+R149/'סכום נכסי הקרן'!$C$42</f>
        <v>7.4755796442505028E-4</v>
      </c>
    </row>
    <row r="150" spans="2:21" ht="13.5" thickBot="1" x14ac:dyDescent="0.25">
      <c r="B150" s="56" t="s">
        <v>528</v>
      </c>
      <c r="C150" s="14" t="s">
        <v>529</v>
      </c>
      <c r="D150" s="14" t="s">
        <v>136</v>
      </c>
      <c r="E150" s="14" t="s">
        <v>231</v>
      </c>
      <c r="F150" s="21">
        <v>755</v>
      </c>
      <c r="G150" s="14" t="s">
        <v>413</v>
      </c>
      <c r="H150" s="14" t="s">
        <v>293</v>
      </c>
      <c r="I150" s="14" t="s">
        <v>96</v>
      </c>
      <c r="J150" s="52" t="s">
        <v>1150</v>
      </c>
      <c r="K150" s="23">
        <v>2.85</v>
      </c>
      <c r="L150" s="14" t="s">
        <v>49</v>
      </c>
      <c r="M150" s="13">
        <v>1.6400000000000001E-2</v>
      </c>
      <c r="N150" s="13">
        <v>4.53E-2</v>
      </c>
      <c r="O150" s="23">
        <v>75000</v>
      </c>
      <c r="P150" s="24">
        <v>92.71</v>
      </c>
      <c r="Q150" s="23">
        <v>0</v>
      </c>
      <c r="R150" s="23">
        <v>69.532499999999999</v>
      </c>
      <c r="S150" s="13">
        <v>3.8835956900000002E-4</v>
      </c>
      <c r="T150" s="13">
        <f t="shared" si="6"/>
        <v>6.7036023514770659E-4</v>
      </c>
      <c r="U150" s="60">
        <f>+R150/'סכום נכסי הקרן'!$C$42</f>
        <v>4.4115560768184667E-4</v>
      </c>
    </row>
    <row r="151" spans="2:21" ht="13.5" thickBot="1" x14ac:dyDescent="0.25">
      <c r="B151" s="56" t="s">
        <v>530</v>
      </c>
      <c r="C151" s="14" t="s">
        <v>531</v>
      </c>
      <c r="D151" s="14" t="s">
        <v>136</v>
      </c>
      <c r="E151" s="14" t="s">
        <v>231</v>
      </c>
      <c r="F151" s="21">
        <v>767</v>
      </c>
      <c r="G151" s="14" t="s">
        <v>316</v>
      </c>
      <c r="H151" s="14" t="s">
        <v>293</v>
      </c>
      <c r="I151" s="14" t="s">
        <v>96</v>
      </c>
      <c r="J151" s="52" t="s">
        <v>1150</v>
      </c>
      <c r="K151" s="23">
        <v>4.99</v>
      </c>
      <c r="L151" s="14" t="s">
        <v>49</v>
      </c>
      <c r="M151" s="13">
        <v>1.9400000000000001E-2</v>
      </c>
      <c r="N151" s="13">
        <v>4.7100000000000003E-2</v>
      </c>
      <c r="O151" s="23">
        <v>436000</v>
      </c>
      <c r="P151" s="24">
        <v>87.3</v>
      </c>
      <c r="Q151" s="23">
        <v>0</v>
      </c>
      <c r="R151" s="23">
        <v>380.62799999999999</v>
      </c>
      <c r="S151" s="13">
        <v>7.1076195199999996E-4</v>
      </c>
      <c r="T151" s="13">
        <f t="shared" si="6"/>
        <v>3.6696203298285158E-3</v>
      </c>
      <c r="U151" s="60">
        <f>+R151/'סכום נכסי הקרן'!$C$42</f>
        <v>2.4149308113576517E-3</v>
      </c>
    </row>
    <row r="152" spans="2:21" ht="13.5" thickBot="1" x14ac:dyDescent="0.25">
      <c r="B152" s="56" t="s">
        <v>532</v>
      </c>
      <c r="C152" s="14" t="s">
        <v>533</v>
      </c>
      <c r="D152" s="14" t="s">
        <v>136</v>
      </c>
      <c r="E152" s="14" t="s">
        <v>231</v>
      </c>
      <c r="F152" s="21">
        <v>232</v>
      </c>
      <c r="G152" s="14" t="s">
        <v>534</v>
      </c>
      <c r="H152" s="14" t="s">
        <v>293</v>
      </c>
      <c r="I152" s="14" t="s">
        <v>96</v>
      </c>
      <c r="J152" s="52" t="s">
        <v>1150</v>
      </c>
      <c r="K152" s="23">
        <v>3.8</v>
      </c>
      <c r="L152" s="14" t="s">
        <v>49</v>
      </c>
      <c r="M152" s="13">
        <v>2.24E-2</v>
      </c>
      <c r="N152" s="13">
        <v>4.6300000000000001E-2</v>
      </c>
      <c r="O152" s="23">
        <v>25615.15</v>
      </c>
      <c r="P152" s="25">
        <v>92</v>
      </c>
      <c r="Q152" s="23">
        <v>0</v>
      </c>
      <c r="R152" s="23">
        <v>23.565940000000001</v>
      </c>
      <c r="S152" s="13">
        <v>4.1664593954038797E-5</v>
      </c>
      <c r="T152" s="13">
        <f t="shared" si="6"/>
        <v>2.2719834724591731E-4</v>
      </c>
      <c r="U152" s="60">
        <f>+R152/'סכום נכסי הקרן'!$C$42</f>
        <v>1.4951636402105401E-4</v>
      </c>
    </row>
    <row r="153" spans="2:21" ht="13.5" thickBot="1" x14ac:dyDescent="0.25">
      <c r="B153" s="56" t="s">
        <v>535</v>
      </c>
      <c r="C153" s="14" t="s">
        <v>536</v>
      </c>
      <c r="D153" s="14" t="s">
        <v>136</v>
      </c>
      <c r="E153" s="14" t="s">
        <v>231</v>
      </c>
      <c r="F153" s="21">
        <v>323</v>
      </c>
      <c r="G153" s="14" t="s">
        <v>237</v>
      </c>
      <c r="H153" s="14" t="s">
        <v>293</v>
      </c>
      <c r="I153" s="14" t="s">
        <v>96</v>
      </c>
      <c r="J153" s="52" t="s">
        <v>1150</v>
      </c>
      <c r="K153" s="23">
        <v>0.98</v>
      </c>
      <c r="L153" s="14" t="s">
        <v>49</v>
      </c>
      <c r="M153" s="13">
        <v>3.5000000000000003E-2</v>
      </c>
      <c r="N153" s="13">
        <v>4.6699999999999998E-2</v>
      </c>
      <c r="O153" s="23">
        <v>1302603.08</v>
      </c>
      <c r="P153" s="24">
        <v>98.94</v>
      </c>
      <c r="Q153" s="23">
        <v>0</v>
      </c>
      <c r="R153" s="23">
        <v>1288.79549</v>
      </c>
      <c r="S153" s="13">
        <v>1.8740602730000001E-3</v>
      </c>
      <c r="T153" s="13">
        <f t="shared" si="6"/>
        <v>1.2425229176769191E-2</v>
      </c>
      <c r="U153" s="60">
        <f>+R153/'סכום נכסי הקרן'!$C$42</f>
        <v>8.1768864569600301E-3</v>
      </c>
    </row>
    <row r="154" spans="2:21" ht="13.5" thickBot="1" x14ac:dyDescent="0.25">
      <c r="B154" s="56" t="s">
        <v>537</v>
      </c>
      <c r="C154" s="14" t="s">
        <v>538</v>
      </c>
      <c r="D154" s="14" t="s">
        <v>136</v>
      </c>
      <c r="E154" s="14" t="s">
        <v>231</v>
      </c>
      <c r="F154" s="21">
        <v>1431</v>
      </c>
      <c r="G154" s="14" t="s">
        <v>316</v>
      </c>
      <c r="H154" s="14" t="s">
        <v>539</v>
      </c>
      <c r="I154" s="14" t="s">
        <v>271</v>
      </c>
      <c r="J154" s="52" t="s">
        <v>1150</v>
      </c>
      <c r="K154" s="23">
        <v>0.5</v>
      </c>
      <c r="L154" s="14" t="s">
        <v>49</v>
      </c>
      <c r="M154" s="13">
        <v>4.1000000000000002E-2</v>
      </c>
      <c r="N154" s="13">
        <v>5.2299999999999999E-2</v>
      </c>
      <c r="O154" s="23">
        <v>130000</v>
      </c>
      <c r="P154" s="24">
        <v>99.49</v>
      </c>
      <c r="Q154" s="23">
        <v>2.665</v>
      </c>
      <c r="R154" s="23">
        <v>132.00200000000001</v>
      </c>
      <c r="S154" s="13">
        <v>4.3333333300000002E-4</v>
      </c>
      <c r="T154" s="13">
        <f t="shared" si="6"/>
        <v>1.2726263511303E-3</v>
      </c>
      <c r="U154" s="60">
        <f>+R154/'סכום נכסי הקרן'!$C$42</f>
        <v>8.3749933520611407E-4</v>
      </c>
    </row>
    <row r="155" spans="2:21" ht="13.5" thickBot="1" x14ac:dyDescent="0.25">
      <c r="B155" s="56" t="s">
        <v>540</v>
      </c>
      <c r="C155" s="14" t="s">
        <v>541</v>
      </c>
      <c r="D155" s="14" t="s">
        <v>136</v>
      </c>
      <c r="E155" s="14" t="s">
        <v>231</v>
      </c>
      <c r="F155" s="21">
        <v>1665</v>
      </c>
      <c r="G155" s="14" t="s">
        <v>438</v>
      </c>
      <c r="H155" s="14" t="s">
        <v>293</v>
      </c>
      <c r="I155" s="14" t="s">
        <v>96</v>
      </c>
      <c r="J155" s="52" t="s">
        <v>1150</v>
      </c>
      <c r="K155" s="23">
        <v>3.12</v>
      </c>
      <c r="L155" s="14" t="s">
        <v>49</v>
      </c>
      <c r="M155" s="13">
        <v>6.3500000000000001E-2</v>
      </c>
      <c r="N155" s="13">
        <v>5.7500000000000002E-2</v>
      </c>
      <c r="O155" s="23">
        <v>856003</v>
      </c>
      <c r="P155" s="24">
        <v>102.09</v>
      </c>
      <c r="Q155" s="23">
        <v>0</v>
      </c>
      <c r="R155" s="23">
        <v>873.89346</v>
      </c>
      <c r="S155" s="13">
        <v>2.0878121950000002E-3</v>
      </c>
      <c r="T155" s="13">
        <f t="shared" si="6"/>
        <v>8.4251742040001871E-3</v>
      </c>
      <c r="U155" s="60">
        <f>+R155/'סכום נכסי הקרן'!$C$42</f>
        <v>5.5445007787076773E-3</v>
      </c>
    </row>
    <row r="156" spans="2:21" ht="13.5" thickBot="1" x14ac:dyDescent="0.25">
      <c r="B156" s="56" t="s">
        <v>542</v>
      </c>
      <c r="C156" s="14" t="s">
        <v>543</v>
      </c>
      <c r="D156" s="14" t="s">
        <v>136</v>
      </c>
      <c r="E156" s="14" t="s">
        <v>231</v>
      </c>
      <c r="F156" s="21">
        <v>1060</v>
      </c>
      <c r="G156" s="14" t="s">
        <v>438</v>
      </c>
      <c r="H156" s="14" t="s">
        <v>539</v>
      </c>
      <c r="I156" s="14" t="s">
        <v>271</v>
      </c>
      <c r="J156" s="52" t="s">
        <v>1150</v>
      </c>
      <c r="K156" s="23">
        <v>6.34</v>
      </c>
      <c r="L156" s="14" t="s">
        <v>49</v>
      </c>
      <c r="M156" s="13">
        <v>2.8000000000000001E-2</v>
      </c>
      <c r="N156" s="13">
        <v>5.3699999999999998E-2</v>
      </c>
      <c r="O156" s="23">
        <v>21320.82</v>
      </c>
      <c r="P156" s="24">
        <v>86.05</v>
      </c>
      <c r="Q156" s="23">
        <v>0</v>
      </c>
      <c r="R156" s="23">
        <v>18.34657</v>
      </c>
      <c r="S156" s="13">
        <v>3.8473395337706598E-5</v>
      </c>
      <c r="T156" s="13">
        <f t="shared" si="6"/>
        <v>1.7687859604291316E-4</v>
      </c>
      <c r="U156" s="60">
        <f>+R156/'סכום נכסי הקרן'!$C$42</f>
        <v>1.1640157102401808E-4</v>
      </c>
    </row>
    <row r="157" spans="2:21" ht="13.5" thickBot="1" x14ac:dyDescent="0.25">
      <c r="B157" s="56" t="s">
        <v>544</v>
      </c>
      <c r="C157" s="14" t="s">
        <v>545</v>
      </c>
      <c r="D157" s="14" t="s">
        <v>136</v>
      </c>
      <c r="E157" s="14" t="s">
        <v>231</v>
      </c>
      <c r="F157" s="21">
        <v>1737</v>
      </c>
      <c r="G157" s="14" t="s">
        <v>438</v>
      </c>
      <c r="H157" s="14" t="s">
        <v>293</v>
      </c>
      <c r="I157" s="14" t="s">
        <v>96</v>
      </c>
      <c r="J157" s="52" t="s">
        <v>1150</v>
      </c>
      <c r="K157" s="23">
        <v>0.99</v>
      </c>
      <c r="L157" s="14" t="s">
        <v>49</v>
      </c>
      <c r="M157" s="13">
        <v>3.3799999999999997E-2</v>
      </c>
      <c r="N157" s="13">
        <v>5.6000000000000001E-2</v>
      </c>
      <c r="O157" s="23">
        <v>241128.5</v>
      </c>
      <c r="P157" s="24">
        <v>97.94</v>
      </c>
      <c r="Q157" s="23">
        <v>0</v>
      </c>
      <c r="R157" s="23">
        <v>236.16125</v>
      </c>
      <c r="S157" s="13">
        <v>1.1783504309999999E-3</v>
      </c>
      <c r="T157" s="13">
        <f t="shared" si="6"/>
        <v>2.2768217895628136E-3</v>
      </c>
      <c r="U157" s="60">
        <f>+R157/'סכום נכסי הקרן'!$C$42</f>
        <v>1.4983476756143459E-3</v>
      </c>
    </row>
    <row r="158" spans="2:21" ht="13.5" thickBot="1" x14ac:dyDescent="0.25">
      <c r="B158" s="56" t="s">
        <v>546</v>
      </c>
      <c r="C158" s="14" t="s">
        <v>547</v>
      </c>
      <c r="D158" s="14" t="s">
        <v>136</v>
      </c>
      <c r="E158" s="14" t="s">
        <v>231</v>
      </c>
      <c r="F158" s="21">
        <v>1737</v>
      </c>
      <c r="G158" s="14" t="s">
        <v>438</v>
      </c>
      <c r="H158" s="14" t="s">
        <v>293</v>
      </c>
      <c r="I158" s="14" t="s">
        <v>96</v>
      </c>
      <c r="J158" s="52" t="s">
        <v>1150</v>
      </c>
      <c r="K158" s="23">
        <v>2.84</v>
      </c>
      <c r="L158" s="14" t="s">
        <v>49</v>
      </c>
      <c r="M158" s="13">
        <v>3.49E-2</v>
      </c>
      <c r="N158" s="13">
        <v>6.3200000000000006E-2</v>
      </c>
      <c r="O158" s="23">
        <v>19657</v>
      </c>
      <c r="P158" s="24">
        <v>92.66</v>
      </c>
      <c r="Q158" s="23">
        <v>0</v>
      </c>
      <c r="R158" s="23">
        <v>18.214179999999999</v>
      </c>
      <c r="S158" s="13">
        <v>2.0790007069300399E-5</v>
      </c>
      <c r="T158" s="13">
        <f t="shared" si="6"/>
        <v>1.7560222899827641E-4</v>
      </c>
      <c r="U158" s="60">
        <f>+R158/'סכום נכסי הקרן'!$C$42</f>
        <v>1.1556160998564035E-4</v>
      </c>
    </row>
    <row r="159" spans="2:21" ht="13.5" thickBot="1" x14ac:dyDescent="0.25">
      <c r="B159" s="56" t="s">
        <v>548</v>
      </c>
      <c r="C159" s="14" t="s">
        <v>549</v>
      </c>
      <c r="D159" s="14" t="s">
        <v>136</v>
      </c>
      <c r="E159" s="14" t="s">
        <v>231</v>
      </c>
      <c r="F159" s="21">
        <v>1662</v>
      </c>
      <c r="G159" s="14" t="s">
        <v>438</v>
      </c>
      <c r="H159" s="14" t="s">
        <v>293</v>
      </c>
      <c r="I159" s="14" t="s">
        <v>96</v>
      </c>
      <c r="J159" s="52" t="s">
        <v>1150</v>
      </c>
      <c r="K159" s="23">
        <v>2.29</v>
      </c>
      <c r="L159" s="14" t="s">
        <v>49</v>
      </c>
      <c r="M159" s="13">
        <v>0.09</v>
      </c>
      <c r="N159" s="13">
        <v>7.7200000000000005E-2</v>
      </c>
      <c r="O159" s="23">
        <v>30000</v>
      </c>
      <c r="P159" s="24">
        <v>103.22</v>
      </c>
      <c r="Q159" s="23">
        <v>0</v>
      </c>
      <c r="R159" s="23">
        <v>30.966000000000001</v>
      </c>
      <c r="S159" s="13">
        <v>8.3333333333333303E-5</v>
      </c>
      <c r="T159" s="13">
        <f t="shared" si="6"/>
        <v>2.9854204928032049E-4</v>
      </c>
      <c r="U159" s="60">
        <f>+R159/'סכום נכסי הקרן'!$C$42</f>
        <v>1.9646675364003976E-4</v>
      </c>
    </row>
    <row r="160" spans="2:21" ht="13.5" thickBot="1" x14ac:dyDescent="0.25">
      <c r="B160" s="56" t="s">
        <v>548</v>
      </c>
      <c r="C160" s="14" t="s">
        <v>550</v>
      </c>
      <c r="D160" s="14" t="s">
        <v>136</v>
      </c>
      <c r="E160" s="14" t="s">
        <v>231</v>
      </c>
      <c r="F160" s="21">
        <v>1662</v>
      </c>
      <c r="G160" s="14" t="s">
        <v>438</v>
      </c>
      <c r="H160" s="14" t="s">
        <v>293</v>
      </c>
      <c r="I160" s="14" t="s">
        <v>96</v>
      </c>
      <c r="J160" s="52" t="s">
        <v>1150</v>
      </c>
      <c r="K160" s="23">
        <v>2.294</v>
      </c>
      <c r="L160" s="14" t="s">
        <v>49</v>
      </c>
      <c r="M160" s="13">
        <v>0.09</v>
      </c>
      <c r="N160" s="13">
        <v>7.7200000000000005E-2</v>
      </c>
      <c r="O160" s="23">
        <v>235000</v>
      </c>
      <c r="P160" s="24">
        <v>101.68689999999999</v>
      </c>
      <c r="Q160" s="23">
        <v>0</v>
      </c>
      <c r="R160" s="23">
        <v>238.96421000000001</v>
      </c>
      <c r="S160" s="13">
        <v>6.5277777700000004E-4</v>
      </c>
      <c r="T160" s="13">
        <f t="shared" si="6"/>
        <v>2.3038450222196234E-3</v>
      </c>
      <c r="U160" s="60">
        <f>+R160/'סכום נכסי הקרן'!$C$42</f>
        <v>1.516131323866716E-3</v>
      </c>
    </row>
    <row r="161" spans="2:21" ht="13.5" thickBot="1" x14ac:dyDescent="0.25">
      <c r="B161" s="56" t="s">
        <v>551</v>
      </c>
      <c r="C161" s="14" t="s">
        <v>552</v>
      </c>
      <c r="D161" s="14" t="s">
        <v>136</v>
      </c>
      <c r="E161" s="14" t="s">
        <v>231</v>
      </c>
      <c r="F161" s="21">
        <v>141</v>
      </c>
      <c r="G161" s="14" t="s">
        <v>260</v>
      </c>
      <c r="H161" s="14" t="s">
        <v>293</v>
      </c>
      <c r="I161" s="14" t="s">
        <v>96</v>
      </c>
      <c r="J161" s="52" t="s">
        <v>1150</v>
      </c>
      <c r="K161" s="23">
        <v>3.63</v>
      </c>
      <c r="L161" s="14" t="s">
        <v>49</v>
      </c>
      <c r="M161" s="13">
        <v>4.5600000000000002E-2</v>
      </c>
      <c r="N161" s="13">
        <v>5.0900000000000001E-2</v>
      </c>
      <c r="O161" s="23">
        <v>3038745.39</v>
      </c>
      <c r="P161" s="24">
        <v>98.58</v>
      </c>
      <c r="Q161" s="23">
        <v>0</v>
      </c>
      <c r="R161" s="23">
        <v>2995.59521</v>
      </c>
      <c r="S161" s="13">
        <v>5.8870892899999996E-3</v>
      </c>
      <c r="T161" s="13">
        <f t="shared" si="6"/>
        <v>2.8880421520626233E-2</v>
      </c>
      <c r="U161" s="60">
        <f>+R161/'סכום נכסי הקרן'!$C$42</f>
        <v>1.9005840797272917E-2</v>
      </c>
    </row>
    <row r="162" spans="2:21" ht="13.5" thickBot="1" x14ac:dyDescent="0.25">
      <c r="B162" s="56" t="s">
        <v>553</v>
      </c>
      <c r="C162" s="14" t="s">
        <v>554</v>
      </c>
      <c r="D162" s="14" t="s">
        <v>136</v>
      </c>
      <c r="E162" s="14" t="s">
        <v>231</v>
      </c>
      <c r="F162" s="21">
        <v>390</v>
      </c>
      <c r="G162" s="14" t="s">
        <v>237</v>
      </c>
      <c r="H162" s="14" t="s">
        <v>368</v>
      </c>
      <c r="I162" s="14" t="s">
        <v>96</v>
      </c>
      <c r="J162" s="52" t="s">
        <v>1150</v>
      </c>
      <c r="K162" s="23">
        <v>1.55</v>
      </c>
      <c r="L162" s="14" t="s">
        <v>49</v>
      </c>
      <c r="M162" s="13">
        <v>6.9900000000000004E-2</v>
      </c>
      <c r="N162" s="13">
        <v>6.0900000000000003E-2</v>
      </c>
      <c r="O162" s="23">
        <v>75000</v>
      </c>
      <c r="P162" s="24">
        <v>102.21</v>
      </c>
      <c r="Q162" s="23">
        <v>0</v>
      </c>
      <c r="R162" s="23">
        <v>76.657499999999999</v>
      </c>
      <c r="S162" s="13">
        <v>5.3595052504929099E-5</v>
      </c>
      <c r="T162" s="13">
        <f t="shared" si="6"/>
        <v>7.3905209399684061E-4</v>
      </c>
      <c r="U162" s="60">
        <f>+R162/'סכום נכסי הקרן'!$C$42</f>
        <v>4.8636085277922064E-4</v>
      </c>
    </row>
    <row r="163" spans="2:21" ht="13.5" thickBot="1" x14ac:dyDescent="0.25">
      <c r="B163" s="56" t="s">
        <v>555</v>
      </c>
      <c r="C163" s="14" t="s">
        <v>556</v>
      </c>
      <c r="D163" s="14" t="s">
        <v>136</v>
      </c>
      <c r="E163" s="14" t="s">
        <v>231</v>
      </c>
      <c r="F163" s="21">
        <v>390</v>
      </c>
      <c r="G163" s="14" t="s">
        <v>237</v>
      </c>
      <c r="H163" s="14" t="s">
        <v>368</v>
      </c>
      <c r="I163" s="14" t="s">
        <v>96</v>
      </c>
      <c r="J163" s="52" t="s">
        <v>1150</v>
      </c>
      <c r="K163" s="23">
        <v>6.7</v>
      </c>
      <c r="L163" s="14" t="s">
        <v>49</v>
      </c>
      <c r="M163" s="13">
        <v>4.9399999999999999E-2</v>
      </c>
      <c r="N163" s="13">
        <v>6.1199999999999997E-2</v>
      </c>
      <c r="O163" s="23">
        <v>45000</v>
      </c>
      <c r="P163" s="24">
        <v>96.55</v>
      </c>
      <c r="Q163" s="23">
        <v>0</v>
      </c>
      <c r="R163" s="23">
        <v>43.447499999999998</v>
      </c>
      <c r="S163" s="13">
        <v>5.01336339865932E-5</v>
      </c>
      <c r="T163" s="13">
        <f t="shared" si="6"/>
        <v>4.1887572454003499E-4</v>
      </c>
      <c r="U163" s="60">
        <f>+R163/'סכום נכסי הקרן'!$C$42</f>
        <v>2.7565682615693425E-4</v>
      </c>
    </row>
    <row r="164" spans="2:21" ht="13.5" thickBot="1" x14ac:dyDescent="0.25">
      <c r="B164" s="56" t="s">
        <v>557</v>
      </c>
      <c r="C164" s="14" t="s">
        <v>558</v>
      </c>
      <c r="D164" s="14" t="s">
        <v>136</v>
      </c>
      <c r="E164" s="14" t="s">
        <v>231</v>
      </c>
      <c r="F164" s="21">
        <v>694</v>
      </c>
      <c r="G164" s="14" t="s">
        <v>413</v>
      </c>
      <c r="H164" s="14" t="s">
        <v>368</v>
      </c>
      <c r="I164" s="14" t="s">
        <v>96</v>
      </c>
      <c r="J164" s="52" t="s">
        <v>1150</v>
      </c>
      <c r="K164" s="23">
        <v>2.9980000000000002</v>
      </c>
      <c r="L164" s="14" t="s">
        <v>49</v>
      </c>
      <c r="M164" s="13">
        <v>2.0400000000000001E-2</v>
      </c>
      <c r="N164" s="13">
        <v>4.7899999999999998E-2</v>
      </c>
      <c r="O164" s="23">
        <v>175000</v>
      </c>
      <c r="P164" s="24">
        <v>92.341300000000004</v>
      </c>
      <c r="Q164" s="23">
        <v>0</v>
      </c>
      <c r="R164" s="23">
        <v>161.59727000000001</v>
      </c>
      <c r="S164" s="13">
        <v>3.8879121599999999E-4</v>
      </c>
      <c r="T164" s="13">
        <f t="shared" si="6"/>
        <v>1.5579532436835644E-3</v>
      </c>
      <c r="U164" s="60">
        <f>+R164/'סכום נכסי הקרן'!$C$42</f>
        <v>1.0252693610409154E-3</v>
      </c>
    </row>
    <row r="165" spans="2:21" ht="13.5" thickBot="1" x14ac:dyDescent="0.25">
      <c r="B165" s="56" t="s">
        <v>559</v>
      </c>
      <c r="C165" s="14" t="s">
        <v>560</v>
      </c>
      <c r="D165" s="14" t="s">
        <v>136</v>
      </c>
      <c r="E165" s="14" t="s">
        <v>231</v>
      </c>
      <c r="F165" s="21">
        <v>2072</v>
      </c>
      <c r="G165" s="14" t="s">
        <v>393</v>
      </c>
      <c r="H165" s="14" t="s">
        <v>368</v>
      </c>
      <c r="I165" s="14" t="s">
        <v>96</v>
      </c>
      <c r="J165" s="52" t="s">
        <v>1150</v>
      </c>
      <c r="K165" s="23">
        <v>3.22</v>
      </c>
      <c r="L165" s="14" t="s">
        <v>49</v>
      </c>
      <c r="M165" s="13">
        <v>4.6800000000000001E-2</v>
      </c>
      <c r="N165" s="13">
        <v>5.1799999999999999E-2</v>
      </c>
      <c r="O165" s="23">
        <v>2357333.33</v>
      </c>
      <c r="P165" s="24">
        <v>99.36</v>
      </c>
      <c r="Q165" s="23">
        <v>0</v>
      </c>
      <c r="R165" s="23">
        <v>2342.2464</v>
      </c>
      <c r="S165" s="13">
        <v>5.0282590639999999E-3</v>
      </c>
      <c r="T165" s="13">
        <f t="shared" si="6"/>
        <v>2.2581510048939261E-2</v>
      </c>
      <c r="U165" s="60">
        <f>+R165/'סכום נכסי הקרן'!$C$42</f>
        <v>1.4860606679360266E-2</v>
      </c>
    </row>
    <row r="166" spans="2:21" ht="13.5" thickBot="1" x14ac:dyDescent="0.25">
      <c r="B166" s="56" t="s">
        <v>561</v>
      </c>
      <c r="C166" s="14" t="s">
        <v>562</v>
      </c>
      <c r="D166" s="14" t="s">
        <v>136</v>
      </c>
      <c r="E166" s="14" t="s">
        <v>231</v>
      </c>
      <c r="F166" s="21">
        <v>224</v>
      </c>
      <c r="G166" s="14" t="s">
        <v>316</v>
      </c>
      <c r="H166" s="14" t="s">
        <v>368</v>
      </c>
      <c r="I166" s="14" t="s">
        <v>96</v>
      </c>
      <c r="J166" s="52" t="s">
        <v>1150</v>
      </c>
      <c r="K166" s="23">
        <v>5.82</v>
      </c>
      <c r="L166" s="14" t="s">
        <v>49</v>
      </c>
      <c r="M166" s="13">
        <v>5.2499999999999998E-2</v>
      </c>
      <c r="N166" s="13">
        <v>5.11E-2</v>
      </c>
      <c r="O166" s="23">
        <v>2234000</v>
      </c>
      <c r="P166" s="24">
        <v>101.5</v>
      </c>
      <c r="Q166" s="23">
        <v>0</v>
      </c>
      <c r="R166" s="23">
        <v>2267.5100000000002</v>
      </c>
      <c r="S166" s="13">
        <v>4.4679999999999997E-3</v>
      </c>
      <c r="T166" s="13">
        <f t="shared" si="6"/>
        <v>2.186097920828068E-2</v>
      </c>
      <c r="U166" s="60">
        <f>+R166/'סכום נכסי הקרן'!$C$42</f>
        <v>1.438643442957846E-2</v>
      </c>
    </row>
    <row r="167" spans="2:21" ht="13.5" thickBot="1" x14ac:dyDescent="0.25">
      <c r="B167" s="56" t="s">
        <v>563</v>
      </c>
      <c r="C167" s="14" t="s">
        <v>564</v>
      </c>
      <c r="D167" s="14" t="s">
        <v>136</v>
      </c>
      <c r="E167" s="14" t="s">
        <v>231</v>
      </c>
      <c r="F167" s="21">
        <v>1324</v>
      </c>
      <c r="G167" s="14" t="s">
        <v>316</v>
      </c>
      <c r="H167" s="14" t="s">
        <v>368</v>
      </c>
      <c r="I167" s="14" t="s">
        <v>96</v>
      </c>
      <c r="J167" s="52" t="s">
        <v>1150</v>
      </c>
      <c r="K167" s="23">
        <v>0.56999999999999995</v>
      </c>
      <c r="L167" s="14" t="s">
        <v>49</v>
      </c>
      <c r="M167" s="13">
        <v>3.9199999999999999E-2</v>
      </c>
      <c r="N167" s="13">
        <v>4.2299999999999997E-2</v>
      </c>
      <c r="O167" s="23">
        <v>312000</v>
      </c>
      <c r="P167" s="24">
        <v>101.49</v>
      </c>
      <c r="Q167" s="23">
        <v>0</v>
      </c>
      <c r="R167" s="23">
        <v>316.64879999999999</v>
      </c>
      <c r="S167" s="13">
        <v>3.25049434E-4</v>
      </c>
      <c r="T167" s="13">
        <f t="shared" si="6"/>
        <v>3.0527992525400225E-3</v>
      </c>
      <c r="U167" s="60">
        <f>+R167/'סכום נכסי הקרן'!$C$42</f>
        <v>2.009008647549384E-3</v>
      </c>
    </row>
    <row r="168" spans="2:21" ht="13.5" thickBot="1" x14ac:dyDescent="0.25">
      <c r="B168" s="56" t="s">
        <v>565</v>
      </c>
      <c r="C168" s="14" t="s">
        <v>566</v>
      </c>
      <c r="D168" s="14" t="s">
        <v>136</v>
      </c>
      <c r="E168" s="14" t="s">
        <v>231</v>
      </c>
      <c r="F168" s="21">
        <v>1431</v>
      </c>
      <c r="G168" s="14" t="s">
        <v>316</v>
      </c>
      <c r="H168" s="14" t="s">
        <v>376</v>
      </c>
      <c r="I168" s="14" t="s">
        <v>271</v>
      </c>
      <c r="J168" s="52" t="s">
        <v>1150</v>
      </c>
      <c r="K168" s="23">
        <v>7.61</v>
      </c>
      <c r="L168" s="14" t="s">
        <v>49</v>
      </c>
      <c r="M168" s="13">
        <v>5.28E-2</v>
      </c>
      <c r="N168" s="13">
        <v>5.1799999999999999E-2</v>
      </c>
      <c r="O168" s="23">
        <v>347000</v>
      </c>
      <c r="P168" s="24">
        <v>101.2</v>
      </c>
      <c r="Q168" s="23">
        <v>5.7725499999999998</v>
      </c>
      <c r="R168" s="23">
        <v>356.93655000000001</v>
      </c>
      <c r="S168" s="13">
        <v>1.1566666659999999E-3</v>
      </c>
      <c r="T168" s="13">
        <f t="shared" si="6"/>
        <v>3.4412119453609627E-3</v>
      </c>
      <c r="U168" s="60">
        <f>+R168/'סכום נכסי הקרן'!$C$42</f>
        <v>2.264618137117346E-3</v>
      </c>
    </row>
    <row r="169" spans="2:21" ht="13.5" thickBot="1" x14ac:dyDescent="0.25">
      <c r="B169" s="56" t="s">
        <v>567</v>
      </c>
      <c r="C169" s="14" t="s">
        <v>568</v>
      </c>
      <c r="D169" s="14" t="s">
        <v>136</v>
      </c>
      <c r="E169" s="14" t="s">
        <v>231</v>
      </c>
      <c r="F169" s="21">
        <v>1665</v>
      </c>
      <c r="G169" s="14" t="s">
        <v>438</v>
      </c>
      <c r="H169" s="14" t="s">
        <v>368</v>
      </c>
      <c r="I169" s="14" t="s">
        <v>96</v>
      </c>
      <c r="J169" s="52" t="s">
        <v>1150</v>
      </c>
      <c r="K169" s="23">
        <v>3.87</v>
      </c>
      <c r="L169" s="14" t="s">
        <v>49</v>
      </c>
      <c r="M169" s="13">
        <v>4.4999999999999998E-2</v>
      </c>
      <c r="N169" s="13">
        <v>6.59E-2</v>
      </c>
      <c r="O169" s="23">
        <v>0.3</v>
      </c>
      <c r="P169" s="24">
        <v>93.55</v>
      </c>
      <c r="Q169" s="23">
        <v>0</v>
      </c>
      <c r="R169" s="23">
        <v>2.7999999999999998E-4</v>
      </c>
      <c r="S169" s="13">
        <v>3.65029489613042E-10</v>
      </c>
      <c r="T169" s="13">
        <f t="shared" si="6"/>
        <v>2.6994695407378972E-9</v>
      </c>
      <c r="U169" s="60">
        <f>+R169/'סכום נכסי הקרן'!$C$42</f>
        <v>1.7764868248792587E-9</v>
      </c>
    </row>
    <row r="170" spans="2:21" ht="13.5" thickBot="1" x14ac:dyDescent="0.25">
      <c r="B170" s="56" t="s">
        <v>569</v>
      </c>
      <c r="C170" s="14" t="s">
        <v>570</v>
      </c>
      <c r="D170" s="14" t="s">
        <v>136</v>
      </c>
      <c r="E170" s="14" t="s">
        <v>231</v>
      </c>
      <c r="F170" s="21">
        <v>1665</v>
      </c>
      <c r="G170" s="14" t="s">
        <v>438</v>
      </c>
      <c r="H170" s="14" t="s">
        <v>368</v>
      </c>
      <c r="I170" s="14" t="s">
        <v>96</v>
      </c>
      <c r="J170" s="52" t="s">
        <v>1150</v>
      </c>
      <c r="K170" s="23">
        <v>1.1200000000000001</v>
      </c>
      <c r="L170" s="14" t="s">
        <v>49</v>
      </c>
      <c r="M170" s="13">
        <v>5.8000000000000003E-2</v>
      </c>
      <c r="N170" s="13">
        <v>5.5599999999999997E-2</v>
      </c>
      <c r="O170" s="23">
        <v>426191.31</v>
      </c>
      <c r="P170" s="24">
        <v>100.85</v>
      </c>
      <c r="Q170" s="23">
        <v>0</v>
      </c>
      <c r="R170" s="23">
        <v>429.81394</v>
      </c>
      <c r="S170" s="13">
        <v>1.8205006480000001E-3</v>
      </c>
      <c r="T170" s="13">
        <f t="shared" si="6"/>
        <v>4.1438201400519504E-3</v>
      </c>
      <c r="U170" s="60">
        <f>+R170/'סכום נכסי הקרן'!$C$42</f>
        <v>2.726995719855158E-3</v>
      </c>
    </row>
    <row r="171" spans="2:21" ht="13.5" thickBot="1" x14ac:dyDescent="0.25">
      <c r="B171" s="56" t="s">
        <v>571</v>
      </c>
      <c r="C171" s="14" t="s">
        <v>572</v>
      </c>
      <c r="D171" s="14" t="s">
        <v>136</v>
      </c>
      <c r="E171" s="14" t="s">
        <v>231</v>
      </c>
      <c r="F171" s="21">
        <v>1527</v>
      </c>
      <c r="G171" s="14" t="s">
        <v>316</v>
      </c>
      <c r="H171" s="14" t="s">
        <v>376</v>
      </c>
      <c r="I171" s="14" t="s">
        <v>271</v>
      </c>
      <c r="J171" s="52" t="s">
        <v>1150</v>
      </c>
      <c r="K171" s="23">
        <v>5.63</v>
      </c>
      <c r="L171" s="14" t="s">
        <v>49</v>
      </c>
      <c r="M171" s="13">
        <v>4.6899999999999997E-2</v>
      </c>
      <c r="N171" s="13">
        <v>4.99E-2</v>
      </c>
      <c r="O171" s="23">
        <v>136000</v>
      </c>
      <c r="P171" s="24">
        <v>98.93</v>
      </c>
      <c r="Q171" s="23">
        <v>0</v>
      </c>
      <c r="R171" s="23">
        <v>134.54480000000001</v>
      </c>
      <c r="S171" s="13">
        <v>2.72E-4</v>
      </c>
      <c r="T171" s="13">
        <f t="shared" si="6"/>
        <v>1.2971413909452581E-3</v>
      </c>
      <c r="U171" s="60">
        <f>+R171/'סכום נכסי הקרן'!$C$42</f>
        <v>8.5363237341433906E-4</v>
      </c>
    </row>
    <row r="172" spans="2:21" ht="13.5" thickBot="1" x14ac:dyDescent="0.25">
      <c r="B172" s="56" t="s">
        <v>573</v>
      </c>
      <c r="C172" s="14" t="s">
        <v>574</v>
      </c>
      <c r="D172" s="14" t="s">
        <v>136</v>
      </c>
      <c r="E172" s="14" t="s">
        <v>231</v>
      </c>
      <c r="F172" s="21">
        <v>1662</v>
      </c>
      <c r="G172" s="14" t="s">
        <v>438</v>
      </c>
      <c r="H172" s="14" t="s">
        <v>368</v>
      </c>
      <c r="I172" s="14" t="s">
        <v>96</v>
      </c>
      <c r="J172" s="52" t="s">
        <v>1150</v>
      </c>
      <c r="K172" s="23">
        <v>0.99</v>
      </c>
      <c r="L172" s="14" t="s">
        <v>49</v>
      </c>
      <c r="M172" s="13">
        <v>3.9300000000000002E-2</v>
      </c>
      <c r="N172" s="13">
        <v>0.1255</v>
      </c>
      <c r="O172" s="23">
        <v>40000</v>
      </c>
      <c r="P172" s="24">
        <v>93.76</v>
      </c>
      <c r="Q172" s="23">
        <v>0</v>
      </c>
      <c r="R172" s="23">
        <v>37.503999999999998</v>
      </c>
      <c r="S172" s="13">
        <v>3.4350100133032299E-5</v>
      </c>
      <c r="T172" s="13">
        <f t="shared" si="6"/>
        <v>3.6157466305655034E-4</v>
      </c>
      <c r="U172" s="60">
        <f>+R172/'סכום נכסי הקרן'!$C$42</f>
        <v>2.3794772100097042E-4</v>
      </c>
    </row>
    <row r="173" spans="2:21" ht="13.5" thickBot="1" x14ac:dyDescent="0.25">
      <c r="B173" s="56" t="s">
        <v>575</v>
      </c>
      <c r="C173" s="14" t="s">
        <v>576</v>
      </c>
      <c r="D173" s="14" t="s">
        <v>136</v>
      </c>
      <c r="E173" s="14" t="s">
        <v>231</v>
      </c>
      <c r="F173" s="21">
        <v>1585</v>
      </c>
      <c r="G173" s="14" t="s">
        <v>393</v>
      </c>
      <c r="H173" s="14" t="s">
        <v>368</v>
      </c>
      <c r="I173" s="14" t="s">
        <v>96</v>
      </c>
      <c r="J173" s="52" t="s">
        <v>1150</v>
      </c>
      <c r="K173" s="23">
        <v>1.37</v>
      </c>
      <c r="L173" s="14" t="s">
        <v>49</v>
      </c>
      <c r="M173" s="13">
        <v>2.75E-2</v>
      </c>
      <c r="N173" s="13">
        <v>4.9399999999999999E-2</v>
      </c>
      <c r="O173" s="23">
        <v>340000</v>
      </c>
      <c r="P173" s="24">
        <v>98.05</v>
      </c>
      <c r="Q173" s="23">
        <v>0</v>
      </c>
      <c r="R173" s="23">
        <v>333.37</v>
      </c>
      <c r="S173" s="13">
        <v>1.25931667E-3</v>
      </c>
      <c r="T173" s="13">
        <f t="shared" si="6"/>
        <v>3.2140077171278316E-3</v>
      </c>
      <c r="U173" s="60">
        <f>+R173/'סכום נכסי הקרן'!$C$42</f>
        <v>2.1150979028928519E-3</v>
      </c>
    </row>
    <row r="174" spans="2:21" ht="13.5" thickBot="1" x14ac:dyDescent="0.25">
      <c r="B174" s="56" t="s">
        <v>577</v>
      </c>
      <c r="C174" s="14" t="s">
        <v>578</v>
      </c>
      <c r="D174" s="14" t="s">
        <v>136</v>
      </c>
      <c r="E174" s="14" t="s">
        <v>231</v>
      </c>
      <c r="F174" s="21">
        <v>1585</v>
      </c>
      <c r="G174" s="14" t="s">
        <v>393</v>
      </c>
      <c r="H174" s="14" t="s">
        <v>368</v>
      </c>
      <c r="I174" s="14" t="s">
        <v>96</v>
      </c>
      <c r="J174" s="52" t="s">
        <v>1150</v>
      </c>
      <c r="K174" s="23">
        <v>2.29</v>
      </c>
      <c r="L174" s="14" t="s">
        <v>49</v>
      </c>
      <c r="M174" s="13">
        <v>2.3E-2</v>
      </c>
      <c r="N174" s="13">
        <v>4.9500000000000002E-2</v>
      </c>
      <c r="O174" s="23">
        <v>238241.94</v>
      </c>
      <c r="P174" s="24">
        <v>95.03</v>
      </c>
      <c r="Q174" s="23">
        <v>0</v>
      </c>
      <c r="R174" s="23">
        <v>226.40132</v>
      </c>
      <c r="S174" s="13">
        <v>2.8375246000000002E-4</v>
      </c>
      <c r="T174" s="13">
        <f t="shared" si="6"/>
        <v>2.1827266690101921E-3</v>
      </c>
      <c r="U174" s="60">
        <f>+R174/'סכום נכסי הקרן'!$C$42</f>
        <v>1.4364248646974037E-3</v>
      </c>
    </row>
    <row r="175" spans="2:21" ht="13.5" thickBot="1" x14ac:dyDescent="0.25">
      <c r="B175" s="56" t="s">
        <v>579</v>
      </c>
      <c r="C175" s="14" t="s">
        <v>580</v>
      </c>
      <c r="D175" s="14" t="s">
        <v>136</v>
      </c>
      <c r="E175" s="14" t="s">
        <v>231</v>
      </c>
      <c r="F175" s="21">
        <v>1585</v>
      </c>
      <c r="G175" s="14" t="s">
        <v>393</v>
      </c>
      <c r="H175" s="14" t="s">
        <v>368</v>
      </c>
      <c r="I175" s="14" t="s">
        <v>96</v>
      </c>
      <c r="J175" s="52" t="s">
        <v>1150</v>
      </c>
      <c r="K175" s="23">
        <v>2.37</v>
      </c>
      <c r="L175" s="14" t="s">
        <v>49</v>
      </c>
      <c r="M175" s="13">
        <v>2.1499999999999998E-2</v>
      </c>
      <c r="N175" s="13">
        <v>5.1799999999999999E-2</v>
      </c>
      <c r="O175" s="23">
        <v>1333357.25</v>
      </c>
      <c r="P175" s="24">
        <v>93.26</v>
      </c>
      <c r="Q175" s="23">
        <v>11.65347</v>
      </c>
      <c r="R175" s="23">
        <v>1255.1424400000001</v>
      </c>
      <c r="S175" s="13">
        <v>1.2938946889999999E-3</v>
      </c>
      <c r="T175" s="13">
        <f t="shared" si="6"/>
        <v>1.2100781378812301E-2</v>
      </c>
      <c r="U175" s="60">
        <f>+R175/'סכום נכסי הקרן'!$C$42</f>
        <v>7.9633714571671638E-3</v>
      </c>
    </row>
    <row r="176" spans="2:21" ht="13.5" thickBot="1" x14ac:dyDescent="0.25">
      <c r="B176" s="56" t="s">
        <v>581</v>
      </c>
      <c r="C176" s="14" t="s">
        <v>582</v>
      </c>
      <c r="D176" s="14" t="s">
        <v>136</v>
      </c>
      <c r="E176" s="14" t="s">
        <v>231</v>
      </c>
      <c r="F176" s="21">
        <v>1382</v>
      </c>
      <c r="G176" s="14" t="s">
        <v>260</v>
      </c>
      <c r="H176" s="14" t="s">
        <v>408</v>
      </c>
      <c r="I176" s="14" t="s">
        <v>96</v>
      </c>
      <c r="J176" s="52" t="s">
        <v>1150</v>
      </c>
      <c r="K176" s="23">
        <v>1.46</v>
      </c>
      <c r="L176" s="14" t="s">
        <v>49</v>
      </c>
      <c r="M176" s="13">
        <v>3.2500000000000001E-2</v>
      </c>
      <c r="N176" s="13">
        <v>5.74E-2</v>
      </c>
      <c r="O176" s="23">
        <v>805928.71</v>
      </c>
      <c r="P176" s="24">
        <v>97.29</v>
      </c>
      <c r="Q176" s="23">
        <v>0</v>
      </c>
      <c r="R176" s="23">
        <v>784.08803999999998</v>
      </c>
      <c r="S176" s="13">
        <v>1.522358416E-3</v>
      </c>
      <c r="T176" s="13">
        <f t="shared" si="6"/>
        <v>7.5593635044174214E-3</v>
      </c>
      <c r="U176" s="60">
        <f>+R176/'סכום נכסי הקרן'!$C$42</f>
        <v>4.9747216878764334E-3</v>
      </c>
    </row>
    <row r="177" spans="2:21" ht="13.5" thickBot="1" x14ac:dyDescent="0.25">
      <c r="B177" s="56" t="s">
        <v>583</v>
      </c>
      <c r="C177" s="14" t="s">
        <v>584</v>
      </c>
      <c r="D177" s="14" t="s">
        <v>136</v>
      </c>
      <c r="E177" s="14" t="s">
        <v>231</v>
      </c>
      <c r="F177" s="21">
        <v>1382</v>
      </c>
      <c r="G177" s="14" t="s">
        <v>260</v>
      </c>
      <c r="H177" s="14" t="s">
        <v>408</v>
      </c>
      <c r="I177" s="14" t="s">
        <v>96</v>
      </c>
      <c r="J177" s="52" t="s">
        <v>1150</v>
      </c>
      <c r="K177" s="23">
        <v>2.17</v>
      </c>
      <c r="L177" s="14" t="s">
        <v>49</v>
      </c>
      <c r="M177" s="13">
        <v>5.7000000000000002E-2</v>
      </c>
      <c r="N177" s="13">
        <v>5.6500000000000002E-2</v>
      </c>
      <c r="O177" s="23">
        <v>423982.9</v>
      </c>
      <c r="P177" s="24">
        <v>100.54</v>
      </c>
      <c r="Q177" s="23">
        <v>0</v>
      </c>
      <c r="R177" s="23">
        <v>426.27240999999998</v>
      </c>
      <c r="S177" s="13">
        <v>7.5794700999999999E-4</v>
      </c>
      <c r="T177" s="13">
        <f t="shared" si="6"/>
        <v>4.1096763816140594E-3</v>
      </c>
      <c r="U177" s="60">
        <f>+R177/'סכום נכסי הקרן'!$C$42</f>
        <v>2.7045261434804628E-3</v>
      </c>
    </row>
    <row r="178" spans="2:21" ht="13.5" thickBot="1" x14ac:dyDescent="0.25">
      <c r="B178" s="56" t="s">
        <v>585</v>
      </c>
      <c r="C178" s="14" t="s">
        <v>586</v>
      </c>
      <c r="D178" s="14" t="s">
        <v>136</v>
      </c>
      <c r="E178" s="14" t="s">
        <v>231</v>
      </c>
      <c r="F178" s="21">
        <v>1636</v>
      </c>
      <c r="G178" s="14" t="s">
        <v>260</v>
      </c>
      <c r="H178" s="14" t="s">
        <v>408</v>
      </c>
      <c r="I178" s="14" t="s">
        <v>96</v>
      </c>
      <c r="J178" s="52" t="s">
        <v>1150</v>
      </c>
      <c r="K178" s="23">
        <v>1.93</v>
      </c>
      <c r="L178" s="14" t="s">
        <v>49</v>
      </c>
      <c r="M178" s="13">
        <v>2.8000000000000001E-2</v>
      </c>
      <c r="N178" s="13">
        <v>5.4399999999999997E-2</v>
      </c>
      <c r="O178" s="23">
        <v>164903.67999999999</v>
      </c>
      <c r="P178" s="24">
        <v>95.26</v>
      </c>
      <c r="Q178" s="23">
        <v>0</v>
      </c>
      <c r="R178" s="23">
        <v>157.08725000000001</v>
      </c>
      <c r="S178" s="13">
        <v>6.3275034899999997E-4</v>
      </c>
      <c r="T178" s="13">
        <f t="shared" si="6"/>
        <v>1.5144723093331405E-3</v>
      </c>
      <c r="U178" s="60">
        <f>+R178/'סכום נכסי הקרן'!$C$42</f>
        <v>9.9665510707683713E-4</v>
      </c>
    </row>
    <row r="179" spans="2:21" ht="13.5" thickBot="1" x14ac:dyDescent="0.25">
      <c r="B179" s="56" t="s">
        <v>587</v>
      </c>
      <c r="C179" s="14" t="s">
        <v>588</v>
      </c>
      <c r="D179" s="14" t="s">
        <v>136</v>
      </c>
      <c r="E179" s="14" t="s">
        <v>231</v>
      </c>
      <c r="F179" s="21">
        <v>1636</v>
      </c>
      <c r="G179" s="14" t="s">
        <v>260</v>
      </c>
      <c r="H179" s="14" t="s">
        <v>408</v>
      </c>
      <c r="I179" s="14" t="s">
        <v>96</v>
      </c>
      <c r="J179" s="52" t="s">
        <v>1150</v>
      </c>
      <c r="K179" s="23">
        <v>3.19</v>
      </c>
      <c r="L179" s="14" t="s">
        <v>49</v>
      </c>
      <c r="M179" s="13">
        <v>5.6500000000000002E-2</v>
      </c>
      <c r="N179" s="13">
        <v>6.0199999999999997E-2</v>
      </c>
      <c r="O179" s="23">
        <v>70000</v>
      </c>
      <c r="P179" s="24">
        <v>100.53</v>
      </c>
      <c r="Q179" s="23">
        <v>0</v>
      </c>
      <c r="R179" s="23">
        <v>70.370999999999995</v>
      </c>
      <c r="S179" s="13">
        <v>1.65773699E-4</v>
      </c>
      <c r="T179" s="13">
        <f t="shared" si="6"/>
        <v>6.7844418232595202E-4</v>
      </c>
      <c r="U179" s="60">
        <f>+R179/'סכום נכסי הקרן'!$C$42</f>
        <v>4.4647555126277972E-4</v>
      </c>
    </row>
    <row r="180" spans="2:21" ht="13.5" thickBot="1" x14ac:dyDescent="0.25">
      <c r="B180" s="56" t="s">
        <v>589</v>
      </c>
      <c r="C180" s="14" t="s">
        <v>590</v>
      </c>
      <c r="D180" s="14" t="s">
        <v>136</v>
      </c>
      <c r="E180" s="14" t="s">
        <v>231</v>
      </c>
      <c r="F180" s="21">
        <v>2063</v>
      </c>
      <c r="G180" s="14" t="s">
        <v>413</v>
      </c>
      <c r="H180" s="14" t="s">
        <v>408</v>
      </c>
      <c r="I180" s="14" t="s">
        <v>96</v>
      </c>
      <c r="J180" s="52" t="s">
        <v>1150</v>
      </c>
      <c r="K180" s="23">
        <v>1.48</v>
      </c>
      <c r="L180" s="14" t="s">
        <v>49</v>
      </c>
      <c r="M180" s="13">
        <v>3.9E-2</v>
      </c>
      <c r="N180" s="13">
        <v>5.2299999999999999E-2</v>
      </c>
      <c r="O180" s="23">
        <v>205000</v>
      </c>
      <c r="P180" s="24">
        <v>99.15</v>
      </c>
      <c r="Q180" s="23">
        <v>0</v>
      </c>
      <c r="R180" s="23">
        <v>203.25749999999999</v>
      </c>
      <c r="S180" s="13">
        <v>2.1337269100000001E-4</v>
      </c>
      <c r="T180" s="13">
        <f t="shared" si="6"/>
        <v>1.9595979649161899E-3</v>
      </c>
      <c r="U180" s="60">
        <f>+R180/'סכום נכסי הקרן'!$C$42</f>
        <v>1.2895866814567713E-3</v>
      </c>
    </row>
    <row r="181" spans="2:21" ht="13.5" thickBot="1" x14ac:dyDescent="0.25">
      <c r="B181" s="56" t="s">
        <v>591</v>
      </c>
      <c r="C181" s="14" t="s">
        <v>592</v>
      </c>
      <c r="D181" s="14" t="s">
        <v>136</v>
      </c>
      <c r="E181" s="14" t="s">
        <v>231</v>
      </c>
      <c r="F181" s="21">
        <v>1761</v>
      </c>
      <c r="G181" s="14" t="s">
        <v>426</v>
      </c>
      <c r="H181" s="14" t="s">
        <v>408</v>
      </c>
      <c r="I181" s="14" t="s">
        <v>96</v>
      </c>
      <c r="J181" s="52" t="s">
        <v>1150</v>
      </c>
      <c r="K181" s="23">
        <v>1.42</v>
      </c>
      <c r="L181" s="14" t="s">
        <v>49</v>
      </c>
      <c r="M181" s="13">
        <v>4.7500000000000001E-2</v>
      </c>
      <c r="N181" s="13">
        <v>6.93E-2</v>
      </c>
      <c r="O181" s="23">
        <v>1199000</v>
      </c>
      <c r="P181" s="24">
        <v>98.47</v>
      </c>
      <c r="Q181" s="23">
        <v>0</v>
      </c>
      <c r="R181" s="23">
        <v>1180.6552999999999</v>
      </c>
      <c r="S181" s="13">
        <v>1.4475236450000001E-3</v>
      </c>
      <c r="T181" s="13">
        <f t="shared" si="6"/>
        <v>1.138265364450273E-2</v>
      </c>
      <c r="U181" s="60">
        <f>+R181/'סכום נכסי הקרן'!$C$42</f>
        <v>7.4907806613352451E-3</v>
      </c>
    </row>
    <row r="182" spans="2:21" ht="13.5" thickBot="1" x14ac:dyDescent="0.25">
      <c r="B182" s="56" t="s">
        <v>593</v>
      </c>
      <c r="C182" s="14" t="s">
        <v>594</v>
      </c>
      <c r="D182" s="14" t="s">
        <v>136</v>
      </c>
      <c r="E182" s="14" t="s">
        <v>231</v>
      </c>
      <c r="F182" s="21">
        <v>1193</v>
      </c>
      <c r="G182" s="14" t="s">
        <v>444</v>
      </c>
      <c r="H182" s="14" t="s">
        <v>427</v>
      </c>
      <c r="I182" s="14" t="s">
        <v>271</v>
      </c>
      <c r="J182" s="52" t="s">
        <v>1150</v>
      </c>
      <c r="K182" s="23">
        <v>0.82</v>
      </c>
      <c r="L182" s="14" t="s">
        <v>49</v>
      </c>
      <c r="M182" s="13">
        <v>3.0499999999999999E-2</v>
      </c>
      <c r="N182" s="13">
        <v>4.8399999999999999E-2</v>
      </c>
      <c r="O182" s="23">
        <v>180000</v>
      </c>
      <c r="P182" s="24">
        <v>98.63</v>
      </c>
      <c r="Q182" s="23">
        <v>0</v>
      </c>
      <c r="R182" s="23">
        <v>177.53399999999999</v>
      </c>
      <c r="S182" s="13">
        <v>2.6816241699999998E-3</v>
      </c>
      <c r="T182" s="13">
        <f t="shared" si="6"/>
        <v>1.7115986623048639E-3</v>
      </c>
      <c r="U182" s="60">
        <f>+R182/'סכום נכסי הקרן'!$C$42</f>
        <v>1.126381471314694E-3</v>
      </c>
    </row>
    <row r="183" spans="2:21" ht="13.5" thickBot="1" x14ac:dyDescent="0.25">
      <c r="B183" s="56" t="s">
        <v>595</v>
      </c>
      <c r="C183" s="14" t="s">
        <v>596</v>
      </c>
      <c r="D183" s="14" t="s">
        <v>136</v>
      </c>
      <c r="E183" s="14" t="s">
        <v>231</v>
      </c>
      <c r="F183" s="21">
        <v>576</v>
      </c>
      <c r="G183" s="14" t="s">
        <v>413</v>
      </c>
      <c r="H183" s="14" t="s">
        <v>408</v>
      </c>
      <c r="I183" s="14" t="s">
        <v>96</v>
      </c>
      <c r="J183" s="52" t="s">
        <v>1150</v>
      </c>
      <c r="K183" s="23">
        <v>1.72</v>
      </c>
      <c r="L183" s="14" t="s">
        <v>49</v>
      </c>
      <c r="M183" s="13">
        <v>3.5999999999999997E-2</v>
      </c>
      <c r="N183" s="13">
        <v>4.6899999999999997E-2</v>
      </c>
      <c r="O183" s="23">
        <v>18206.900000000001</v>
      </c>
      <c r="P183" s="24">
        <v>99.16</v>
      </c>
      <c r="Q183" s="23">
        <v>0</v>
      </c>
      <c r="R183" s="23">
        <v>18.05396</v>
      </c>
      <c r="S183" s="13">
        <v>5.9801995742857599E-5</v>
      </c>
      <c r="T183" s="13">
        <f t="shared" si="6"/>
        <v>1.7405755396321561E-4</v>
      </c>
      <c r="U183" s="60">
        <f>+R183/'סכום נכסי הקרן'!$C$42</f>
        <v>1.1454507884606123E-4</v>
      </c>
    </row>
    <row r="184" spans="2:21" ht="13.5" thickBot="1" x14ac:dyDescent="0.25">
      <c r="B184" s="56" t="s">
        <v>597</v>
      </c>
      <c r="C184" s="14" t="s">
        <v>598</v>
      </c>
      <c r="D184" s="14" t="s">
        <v>136</v>
      </c>
      <c r="E184" s="14" t="s">
        <v>231</v>
      </c>
      <c r="F184" s="21">
        <v>576</v>
      </c>
      <c r="G184" s="14" t="s">
        <v>413</v>
      </c>
      <c r="H184" s="14" t="s">
        <v>408</v>
      </c>
      <c r="I184" s="14" t="s">
        <v>96</v>
      </c>
      <c r="J184" s="52" t="s">
        <v>1150</v>
      </c>
      <c r="K184" s="23">
        <v>2.89</v>
      </c>
      <c r="L184" s="14" t="s">
        <v>49</v>
      </c>
      <c r="M184" s="13">
        <v>2.1999999999999999E-2</v>
      </c>
      <c r="N184" s="13">
        <v>4.7E-2</v>
      </c>
      <c r="O184" s="23">
        <v>41000</v>
      </c>
      <c r="P184" s="24">
        <v>93.24</v>
      </c>
      <c r="Q184" s="23">
        <v>0</v>
      </c>
      <c r="R184" s="23">
        <v>38.228400000000001</v>
      </c>
      <c r="S184" s="13">
        <v>3.5467128027681702E-5</v>
      </c>
      <c r="T184" s="13">
        <f t="shared" si="6"/>
        <v>3.6855857639694515E-4</v>
      </c>
      <c r="U184" s="60">
        <f>+R184/'סכום נכסי הקרן'!$C$42</f>
        <v>2.4254374620076523E-4</v>
      </c>
    </row>
    <row r="185" spans="2:21" ht="13.5" thickBot="1" x14ac:dyDescent="0.25">
      <c r="B185" s="56" t="s">
        <v>599</v>
      </c>
      <c r="C185" s="14" t="s">
        <v>600</v>
      </c>
      <c r="D185" s="14" t="s">
        <v>136</v>
      </c>
      <c r="E185" s="14" t="s">
        <v>231</v>
      </c>
      <c r="F185" s="21">
        <v>1786</v>
      </c>
      <c r="G185" s="14" t="s">
        <v>601</v>
      </c>
      <c r="H185" s="14" t="s">
        <v>427</v>
      </c>
      <c r="I185" s="14" t="s">
        <v>271</v>
      </c>
      <c r="J185" s="52" t="s">
        <v>1150</v>
      </c>
      <c r="K185" s="23">
        <v>4.0199999999999996</v>
      </c>
      <c r="L185" s="14" t="s">
        <v>49</v>
      </c>
      <c r="M185" s="13">
        <v>3.9399999999999998E-2</v>
      </c>
      <c r="N185" s="13">
        <v>4.82E-2</v>
      </c>
      <c r="O185" s="23">
        <v>1030</v>
      </c>
      <c r="P185" s="24">
        <v>96.79</v>
      </c>
      <c r="Q185" s="23">
        <v>2.213E-2</v>
      </c>
      <c r="R185" s="23">
        <v>1.0190699999999999</v>
      </c>
      <c r="S185" s="13">
        <v>5.9400230680507501E-6</v>
      </c>
      <c r="T185" s="13">
        <f t="shared" si="6"/>
        <v>9.8248158031420315E-6</v>
      </c>
      <c r="U185" s="60">
        <f>+R185/'סכום נכסי הקרן'!$C$42</f>
        <v>6.4655872451060932E-6</v>
      </c>
    </row>
    <row r="186" spans="2:21" ht="13.5" thickBot="1" x14ac:dyDescent="0.25">
      <c r="B186" s="56" t="s">
        <v>602</v>
      </c>
      <c r="C186" s="14" t="s">
        <v>603</v>
      </c>
      <c r="D186" s="14" t="s">
        <v>136</v>
      </c>
      <c r="E186" s="14" t="s">
        <v>231</v>
      </c>
      <c r="F186" s="21">
        <v>1630</v>
      </c>
      <c r="G186" s="14" t="s">
        <v>438</v>
      </c>
      <c r="H186" s="14" t="s">
        <v>408</v>
      </c>
      <c r="I186" s="14" t="s">
        <v>96</v>
      </c>
      <c r="J186" s="52" t="s">
        <v>1150</v>
      </c>
      <c r="K186" s="23">
        <v>0.41</v>
      </c>
      <c r="L186" s="14" t="s">
        <v>49</v>
      </c>
      <c r="M186" s="13">
        <v>6.0499999999999998E-2</v>
      </c>
      <c r="N186" s="13">
        <v>6.3100000000000003E-2</v>
      </c>
      <c r="O186" s="23">
        <v>179500</v>
      </c>
      <c r="P186" s="24">
        <v>100.45</v>
      </c>
      <c r="Q186" s="23">
        <v>0</v>
      </c>
      <c r="R186" s="23">
        <v>180.30775</v>
      </c>
      <c r="S186" s="13">
        <v>9.7715591799999997E-4</v>
      </c>
      <c r="T186" s="13">
        <f t="shared" si="6"/>
        <v>1.7383402824427986E-3</v>
      </c>
      <c r="U186" s="60">
        <f>+R186/'סכום נכסי הקרן'!$C$42</f>
        <v>1.1439797939236543E-3</v>
      </c>
    </row>
    <row r="187" spans="2:21" ht="13.5" thickBot="1" x14ac:dyDescent="0.25">
      <c r="B187" s="56" t="s">
        <v>604</v>
      </c>
      <c r="C187" s="14" t="s">
        <v>605</v>
      </c>
      <c r="D187" s="14" t="s">
        <v>136</v>
      </c>
      <c r="E187" s="14" t="s">
        <v>231</v>
      </c>
      <c r="F187" s="21">
        <v>1630</v>
      </c>
      <c r="G187" s="14" t="s">
        <v>438</v>
      </c>
      <c r="H187" s="14" t="s">
        <v>408</v>
      </c>
      <c r="I187" s="14" t="s">
        <v>96</v>
      </c>
      <c r="J187" s="52" t="s">
        <v>1150</v>
      </c>
      <c r="K187" s="23">
        <v>1.86</v>
      </c>
      <c r="L187" s="14" t="s">
        <v>49</v>
      </c>
      <c r="M187" s="13">
        <v>3.95E-2</v>
      </c>
      <c r="N187" s="13">
        <v>6.13E-2</v>
      </c>
      <c r="O187" s="23">
        <v>31250</v>
      </c>
      <c r="P187" s="24">
        <v>96.6</v>
      </c>
      <c r="Q187" s="23">
        <v>0</v>
      </c>
      <c r="R187" s="23">
        <v>30.1875</v>
      </c>
      <c r="S187" s="13">
        <v>9.95573466915144E-5</v>
      </c>
      <c r="T187" s="13">
        <f t="shared" si="6"/>
        <v>2.9103655986080458E-4</v>
      </c>
      <c r="U187" s="60">
        <f>+R187/'סכום נכסי הקרן'!$C$42</f>
        <v>1.9152748580729509E-4</v>
      </c>
    </row>
    <row r="188" spans="2:21" ht="13.5" thickBot="1" x14ac:dyDescent="0.25">
      <c r="B188" s="56" t="s">
        <v>606</v>
      </c>
      <c r="C188" s="14" t="s">
        <v>607</v>
      </c>
      <c r="D188" s="14" t="s">
        <v>136</v>
      </c>
      <c r="E188" s="14" t="s">
        <v>231</v>
      </c>
      <c r="F188" s="21">
        <v>2066</v>
      </c>
      <c r="G188" s="14" t="s">
        <v>373</v>
      </c>
      <c r="H188" s="14" t="s">
        <v>408</v>
      </c>
      <c r="I188" s="14" t="s">
        <v>96</v>
      </c>
      <c r="J188" s="52" t="s">
        <v>1150</v>
      </c>
      <c r="K188" s="23">
        <v>0.99</v>
      </c>
      <c r="L188" s="14" t="s">
        <v>49</v>
      </c>
      <c r="M188" s="13">
        <v>4.1399999999999999E-2</v>
      </c>
      <c r="N188" s="13">
        <v>4.7E-2</v>
      </c>
      <c r="O188" s="23">
        <v>104774</v>
      </c>
      <c r="P188" s="24">
        <v>99.47</v>
      </c>
      <c r="Q188" s="23">
        <v>2.1688200000000002</v>
      </c>
      <c r="R188" s="23">
        <v>106.38751999999999</v>
      </c>
      <c r="S188" s="13">
        <v>4.65408258E-4</v>
      </c>
      <c r="T188" s="13">
        <f t="shared" si="6"/>
        <v>1.0256781062665853E-3</v>
      </c>
      <c r="U188" s="60">
        <f>+R188/'סכום נכסי הקרן'!$C$42</f>
        <v>6.7498581289849517E-4</v>
      </c>
    </row>
    <row r="189" spans="2:21" ht="13.5" thickBot="1" x14ac:dyDescent="0.25">
      <c r="B189" s="56" t="s">
        <v>608</v>
      </c>
      <c r="C189" s="14" t="s">
        <v>609</v>
      </c>
      <c r="D189" s="14" t="s">
        <v>136</v>
      </c>
      <c r="E189" s="14" t="s">
        <v>231</v>
      </c>
      <c r="F189" s="21">
        <v>2066</v>
      </c>
      <c r="G189" s="14" t="s">
        <v>373</v>
      </c>
      <c r="H189" s="14" t="s">
        <v>408</v>
      </c>
      <c r="I189" s="14" t="s">
        <v>96</v>
      </c>
      <c r="J189" s="52" t="s">
        <v>1150</v>
      </c>
      <c r="K189" s="23">
        <v>1.55</v>
      </c>
      <c r="L189" s="14" t="s">
        <v>49</v>
      </c>
      <c r="M189" s="13">
        <v>3.5499999999999997E-2</v>
      </c>
      <c r="N189" s="13">
        <v>4.8899999999999999E-2</v>
      </c>
      <c r="O189" s="23">
        <v>400000</v>
      </c>
      <c r="P189" s="24">
        <v>98.03</v>
      </c>
      <c r="Q189" s="23">
        <v>7.1</v>
      </c>
      <c r="R189" s="23">
        <v>399.22</v>
      </c>
      <c r="S189" s="13">
        <v>1.0234139189999999E-3</v>
      </c>
      <c r="T189" s="13">
        <f t="shared" si="6"/>
        <v>3.8488651073335127E-3</v>
      </c>
      <c r="U189" s="60">
        <f>+R189/'סכום נכסי הקרן'!$C$42</f>
        <v>2.5328895365296349E-3</v>
      </c>
    </row>
    <row r="190" spans="2:21" ht="13.5" thickBot="1" x14ac:dyDescent="0.25">
      <c r="B190" s="56" t="s">
        <v>610</v>
      </c>
      <c r="C190" s="14" t="s">
        <v>611</v>
      </c>
      <c r="D190" s="14" t="s">
        <v>136</v>
      </c>
      <c r="E190" s="14" t="s">
        <v>231</v>
      </c>
      <c r="F190" s="21">
        <v>1628</v>
      </c>
      <c r="G190" s="14" t="s">
        <v>438</v>
      </c>
      <c r="H190" s="14" t="s">
        <v>408</v>
      </c>
      <c r="I190" s="14" t="s">
        <v>96</v>
      </c>
      <c r="J190" s="52" t="s">
        <v>1150</v>
      </c>
      <c r="K190" s="23">
        <v>0.9</v>
      </c>
      <c r="L190" s="14" t="s">
        <v>49</v>
      </c>
      <c r="M190" s="13">
        <v>3.9E-2</v>
      </c>
      <c r="N190" s="13">
        <v>6.13E-2</v>
      </c>
      <c r="O190" s="23">
        <v>245000</v>
      </c>
      <c r="P190" s="24">
        <v>98.47</v>
      </c>
      <c r="Q190" s="23">
        <v>0</v>
      </c>
      <c r="R190" s="23">
        <v>241.25149999999999</v>
      </c>
      <c r="S190" s="13">
        <v>6.1925514400000005E-4</v>
      </c>
      <c r="T190" s="13">
        <f t="shared" si="6"/>
        <v>2.3258966996690315E-3</v>
      </c>
      <c r="U190" s="60">
        <f>+R190/'סכום נכסי הקרן'!$C$42</f>
        <v>1.5306432544012804E-3</v>
      </c>
    </row>
    <row r="191" spans="2:21" ht="13.5" thickBot="1" x14ac:dyDescent="0.25">
      <c r="B191" s="56" t="s">
        <v>612</v>
      </c>
      <c r="C191" s="14" t="s">
        <v>613</v>
      </c>
      <c r="D191" s="14" t="s">
        <v>136</v>
      </c>
      <c r="E191" s="14" t="s">
        <v>231</v>
      </c>
      <c r="F191" s="21">
        <v>1633</v>
      </c>
      <c r="G191" s="14" t="s">
        <v>614</v>
      </c>
      <c r="H191" s="14" t="s">
        <v>408</v>
      </c>
      <c r="I191" s="14" t="s">
        <v>96</v>
      </c>
      <c r="J191" s="52" t="s">
        <v>1150</v>
      </c>
      <c r="K191" s="23">
        <v>3.26</v>
      </c>
      <c r="L191" s="14" t="s">
        <v>49</v>
      </c>
      <c r="M191" s="13">
        <v>2.6200000000000001E-2</v>
      </c>
      <c r="N191" s="13">
        <v>4.8899999999999999E-2</v>
      </c>
      <c r="O191" s="23">
        <v>115000</v>
      </c>
      <c r="P191" s="24">
        <v>93.06</v>
      </c>
      <c r="Q191" s="23">
        <v>1.5065</v>
      </c>
      <c r="R191" s="23">
        <v>108.52549999999999</v>
      </c>
      <c r="S191" s="13">
        <v>2.2969068899999999E-4</v>
      </c>
      <c r="T191" s="13">
        <f t="shared" si="6"/>
        <v>1.0462902915833953E-3</v>
      </c>
      <c r="U191" s="60">
        <f>+R191/'סכום נכסי הקרן'!$C$42</f>
        <v>6.8855043183369284E-4</v>
      </c>
    </row>
    <row r="192" spans="2:21" ht="13.5" thickBot="1" x14ac:dyDescent="0.25">
      <c r="B192" s="56" t="s">
        <v>615</v>
      </c>
      <c r="C192" s="14" t="s">
        <v>616</v>
      </c>
      <c r="D192" s="14" t="s">
        <v>136</v>
      </c>
      <c r="E192" s="14" t="s">
        <v>231</v>
      </c>
      <c r="F192" s="21">
        <v>1633</v>
      </c>
      <c r="G192" s="14" t="s">
        <v>614</v>
      </c>
      <c r="H192" s="14" t="s">
        <v>408</v>
      </c>
      <c r="I192" s="14" t="s">
        <v>96</v>
      </c>
      <c r="J192" s="52" t="s">
        <v>1150</v>
      </c>
      <c r="K192" s="23">
        <v>6.24</v>
      </c>
      <c r="L192" s="14" t="s">
        <v>49</v>
      </c>
      <c r="M192" s="13">
        <v>2.3400000000000001E-2</v>
      </c>
      <c r="N192" s="13">
        <v>5.2499999999999998E-2</v>
      </c>
      <c r="O192" s="23">
        <v>17733.330000000002</v>
      </c>
      <c r="P192" s="24">
        <v>83.69</v>
      </c>
      <c r="Q192" s="23">
        <v>0</v>
      </c>
      <c r="R192" s="23">
        <v>14.84102</v>
      </c>
      <c r="S192" s="13">
        <v>1.7988162287074802E-5</v>
      </c>
      <c r="T192" s="13">
        <f t="shared" si="6"/>
        <v>1.4308171944100697E-4</v>
      </c>
      <c r="U192" s="60">
        <f>+R192/'סכום נכסי הקרן'!$C$42</f>
        <v>9.4160273206319919E-5</v>
      </c>
    </row>
    <row r="193" spans="2:21" ht="13.5" thickBot="1" x14ac:dyDescent="0.25">
      <c r="B193" s="56" t="s">
        <v>617</v>
      </c>
      <c r="C193" s="14" t="s">
        <v>618</v>
      </c>
      <c r="D193" s="14" t="s">
        <v>136</v>
      </c>
      <c r="E193" s="14" t="s">
        <v>231</v>
      </c>
      <c r="F193" s="21">
        <v>715</v>
      </c>
      <c r="G193" s="14" t="s">
        <v>444</v>
      </c>
      <c r="H193" s="14" t="s">
        <v>439</v>
      </c>
      <c r="I193" s="14" t="s">
        <v>271</v>
      </c>
      <c r="J193" s="52" t="s">
        <v>1150</v>
      </c>
      <c r="K193" s="23">
        <v>0.98</v>
      </c>
      <c r="L193" s="14" t="s">
        <v>49</v>
      </c>
      <c r="M193" s="13">
        <v>3.15E-2</v>
      </c>
      <c r="N193" s="13">
        <v>5.4199999999999998E-2</v>
      </c>
      <c r="O193" s="23">
        <v>61799</v>
      </c>
      <c r="P193" s="24">
        <v>97.92</v>
      </c>
      <c r="Q193" s="23">
        <v>0</v>
      </c>
      <c r="R193" s="23">
        <v>60.513579999999997</v>
      </c>
      <c r="S193" s="13">
        <v>5.4168338600000003E-4</v>
      </c>
      <c r="T193" s="13">
        <f t="shared" si="6"/>
        <v>5.8340916432502148E-4</v>
      </c>
      <c r="U193" s="60">
        <f>+R193/'סכום נכסי הקרן'!$C$42</f>
        <v>3.8393420570098934E-4</v>
      </c>
    </row>
    <row r="194" spans="2:21" ht="13.5" thickBot="1" x14ac:dyDescent="0.25">
      <c r="B194" s="56" t="s">
        <v>619</v>
      </c>
      <c r="C194" s="14" t="s">
        <v>620</v>
      </c>
      <c r="D194" s="14" t="s">
        <v>136</v>
      </c>
      <c r="E194" s="14" t="s">
        <v>231</v>
      </c>
      <c r="F194" s="21">
        <v>715</v>
      </c>
      <c r="G194" s="14" t="s">
        <v>444</v>
      </c>
      <c r="H194" s="14" t="s">
        <v>439</v>
      </c>
      <c r="I194" s="14" t="s">
        <v>271</v>
      </c>
      <c r="J194" s="52" t="s">
        <v>1150</v>
      </c>
      <c r="K194" s="23">
        <v>2.09</v>
      </c>
      <c r="L194" s="14" t="s">
        <v>49</v>
      </c>
      <c r="M194" s="13">
        <v>2.9499999999999998E-2</v>
      </c>
      <c r="N194" s="13">
        <v>5.3499999999999999E-2</v>
      </c>
      <c r="O194" s="23">
        <v>52243.11</v>
      </c>
      <c r="P194" s="24">
        <v>95.31</v>
      </c>
      <c r="Q194" s="23">
        <v>0</v>
      </c>
      <c r="R194" s="23">
        <v>49.792909999999999</v>
      </c>
      <c r="S194" s="13">
        <v>1.6879666799999999E-4</v>
      </c>
      <c r="T194" s="13">
        <f t="shared" si="6"/>
        <v>4.8005158532036949E-4</v>
      </c>
      <c r="U194" s="60">
        <f>+R194/'סכום נכסי הקרן'!$C$42</f>
        <v>3.1591588781213821E-4</v>
      </c>
    </row>
    <row r="195" spans="2:21" ht="13.5" thickBot="1" x14ac:dyDescent="0.25">
      <c r="B195" s="56" t="s">
        <v>621</v>
      </c>
      <c r="C195" s="14" t="s">
        <v>622</v>
      </c>
      <c r="D195" s="14" t="s">
        <v>136</v>
      </c>
      <c r="E195" s="14" t="s">
        <v>231</v>
      </c>
      <c r="F195" s="21">
        <v>715</v>
      </c>
      <c r="G195" s="14" t="s">
        <v>444</v>
      </c>
      <c r="H195" s="14" t="s">
        <v>439</v>
      </c>
      <c r="I195" s="14" t="s">
        <v>271</v>
      </c>
      <c r="J195" s="52" t="s">
        <v>1150</v>
      </c>
      <c r="K195" s="23">
        <v>2.97</v>
      </c>
      <c r="L195" s="14" t="s">
        <v>49</v>
      </c>
      <c r="M195" s="13">
        <v>2.5499999999999998E-2</v>
      </c>
      <c r="N195" s="13">
        <v>5.5300000000000002E-2</v>
      </c>
      <c r="O195" s="23">
        <v>139107</v>
      </c>
      <c r="P195" s="24">
        <v>91.82</v>
      </c>
      <c r="Q195" s="23">
        <v>0</v>
      </c>
      <c r="R195" s="23">
        <v>127.72805</v>
      </c>
      <c r="S195" s="13">
        <v>2.38896426E-4</v>
      </c>
      <c r="T195" s="13">
        <f t="shared" si="6"/>
        <v>1.2314213588315972E-3</v>
      </c>
      <c r="U195" s="60">
        <f>+R195/'סכום נכסי הקרן'!$C$42</f>
        <v>8.1038284997328295E-4</v>
      </c>
    </row>
    <row r="196" spans="2:21" ht="13.5" thickBot="1" x14ac:dyDescent="0.25">
      <c r="B196" s="56" t="s">
        <v>623</v>
      </c>
      <c r="C196" s="14" t="s">
        <v>624</v>
      </c>
      <c r="D196" s="14" t="s">
        <v>136</v>
      </c>
      <c r="E196" s="14" t="s">
        <v>231</v>
      </c>
      <c r="F196" s="21">
        <v>720</v>
      </c>
      <c r="G196" s="14" t="s">
        <v>491</v>
      </c>
      <c r="H196" s="14" t="s">
        <v>439</v>
      </c>
      <c r="I196" s="14" t="s">
        <v>271</v>
      </c>
      <c r="J196" s="52" t="s">
        <v>1150</v>
      </c>
      <c r="K196" s="23">
        <v>4.45</v>
      </c>
      <c r="L196" s="14" t="s">
        <v>49</v>
      </c>
      <c r="M196" s="13">
        <v>1.4999999999999999E-2</v>
      </c>
      <c r="N196" s="13">
        <v>5.33E-2</v>
      </c>
      <c r="O196" s="23">
        <v>70000</v>
      </c>
      <c r="P196" s="24">
        <v>85.17</v>
      </c>
      <c r="Q196" s="23">
        <v>0</v>
      </c>
      <c r="R196" s="23">
        <v>59.619</v>
      </c>
      <c r="S196" s="13">
        <v>1.81361245E-4</v>
      </c>
      <c r="T196" s="13">
        <f t="shared" si="6"/>
        <v>5.7478455196161677E-4</v>
      </c>
      <c r="U196" s="60">
        <f>+R196/'סכום נכסי הקרן'!$C$42</f>
        <v>3.782584571874162E-4</v>
      </c>
    </row>
    <row r="197" spans="2:21" ht="13.5" thickBot="1" x14ac:dyDescent="0.25">
      <c r="B197" s="56" t="s">
        <v>625</v>
      </c>
      <c r="C197" s="14" t="s">
        <v>626</v>
      </c>
      <c r="D197" s="14" t="s">
        <v>136</v>
      </c>
      <c r="E197" s="14" t="s">
        <v>231</v>
      </c>
      <c r="F197" s="21">
        <v>720</v>
      </c>
      <c r="G197" s="14" t="s">
        <v>491</v>
      </c>
      <c r="H197" s="14" t="s">
        <v>439</v>
      </c>
      <c r="I197" s="14" t="s">
        <v>271</v>
      </c>
      <c r="J197" s="52" t="s">
        <v>1150</v>
      </c>
      <c r="K197" s="23">
        <v>2.21</v>
      </c>
      <c r="L197" s="14" t="s">
        <v>49</v>
      </c>
      <c r="M197" s="13">
        <v>3.4500000000000003E-2</v>
      </c>
      <c r="N197" s="13">
        <v>5.04E-2</v>
      </c>
      <c r="O197" s="23">
        <v>1245000</v>
      </c>
      <c r="P197" s="24">
        <v>97.85</v>
      </c>
      <c r="Q197" s="23">
        <v>0</v>
      </c>
      <c r="R197" s="23">
        <v>1218.2325000000001</v>
      </c>
      <c r="S197" s="13">
        <v>1.709176327E-3</v>
      </c>
      <c r="T197" s="13">
        <f t="shared" si="6"/>
        <v>1.1744934026024931E-2</v>
      </c>
      <c r="U197" s="60">
        <f>+R197/'סכום נכסי הקרן'!$C$42</f>
        <v>7.7291928067490063E-3</v>
      </c>
    </row>
    <row r="198" spans="2:21" ht="13.5" thickBot="1" x14ac:dyDescent="0.25">
      <c r="B198" s="56" t="s">
        <v>627</v>
      </c>
      <c r="C198" s="14" t="s">
        <v>628</v>
      </c>
      <c r="D198" s="14" t="s">
        <v>136</v>
      </c>
      <c r="E198" s="14" t="s">
        <v>231</v>
      </c>
      <c r="F198" s="21">
        <v>720</v>
      </c>
      <c r="G198" s="14" t="s">
        <v>491</v>
      </c>
      <c r="H198" s="14" t="s">
        <v>439</v>
      </c>
      <c r="I198" s="14" t="s">
        <v>271</v>
      </c>
      <c r="J198" s="52" t="s">
        <v>1150</v>
      </c>
      <c r="K198" s="23">
        <v>4.58</v>
      </c>
      <c r="L198" s="14" t="s">
        <v>49</v>
      </c>
      <c r="M198" s="13">
        <v>7.4999999999999997E-3</v>
      </c>
      <c r="N198" s="13">
        <v>5.4100000000000002E-2</v>
      </c>
      <c r="O198" s="23">
        <v>415000</v>
      </c>
      <c r="P198" s="24">
        <v>81.5</v>
      </c>
      <c r="Q198" s="23">
        <v>0</v>
      </c>
      <c r="R198" s="23">
        <v>338.22500000000002</v>
      </c>
      <c r="S198" s="13">
        <v>7.8080546099999998E-4</v>
      </c>
      <c r="T198" s="13">
        <f t="shared" si="6"/>
        <v>3.260814590771698E-3</v>
      </c>
      <c r="U198" s="60">
        <f>+R198/'סכום נכסי הקרן'!$C$42</f>
        <v>2.145900915517098E-3</v>
      </c>
    </row>
    <row r="199" spans="2:21" ht="13.5" thickBot="1" x14ac:dyDescent="0.25">
      <c r="B199" s="56" t="s">
        <v>629</v>
      </c>
      <c r="C199" s="14" t="s">
        <v>630</v>
      </c>
      <c r="D199" s="14" t="s">
        <v>136</v>
      </c>
      <c r="E199" s="14" t="s">
        <v>231</v>
      </c>
      <c r="F199" s="21">
        <v>1581</v>
      </c>
      <c r="G199" s="14" t="s">
        <v>491</v>
      </c>
      <c r="H199" s="14" t="s">
        <v>445</v>
      </c>
      <c r="I199" s="14" t="s">
        <v>96</v>
      </c>
      <c r="J199" s="52" t="s">
        <v>1150</v>
      </c>
      <c r="K199" s="23">
        <v>3.06</v>
      </c>
      <c r="L199" s="14" t="s">
        <v>49</v>
      </c>
      <c r="M199" s="13">
        <v>2.0500000000000001E-2</v>
      </c>
      <c r="N199" s="13">
        <v>4.9399999999999999E-2</v>
      </c>
      <c r="O199" s="23">
        <v>4666.67</v>
      </c>
      <c r="P199" s="24">
        <v>92.46</v>
      </c>
      <c r="Q199" s="23">
        <v>0</v>
      </c>
      <c r="R199" s="23">
        <v>4.3148</v>
      </c>
      <c r="S199" s="13">
        <v>8.94937724326288E-6</v>
      </c>
      <c r="T199" s="13">
        <f t="shared" si="6"/>
        <v>4.1598825622771E-5</v>
      </c>
      <c r="U199" s="60">
        <f>+R199/'סכום נכסי הקרן'!$C$42</f>
        <v>2.7375661971389381E-5</v>
      </c>
    </row>
    <row r="200" spans="2:21" ht="13.5" thickBot="1" x14ac:dyDescent="0.25">
      <c r="B200" s="56" t="s">
        <v>631</v>
      </c>
      <c r="C200" s="14" t="s">
        <v>632</v>
      </c>
      <c r="D200" s="14" t="s">
        <v>136</v>
      </c>
      <c r="E200" s="14" t="s">
        <v>231</v>
      </c>
      <c r="F200" s="21">
        <v>1581</v>
      </c>
      <c r="G200" s="14" t="s">
        <v>491</v>
      </c>
      <c r="H200" s="14" t="s">
        <v>445</v>
      </c>
      <c r="I200" s="14" t="s">
        <v>96</v>
      </c>
      <c r="J200" s="52" t="s">
        <v>1150</v>
      </c>
      <c r="K200" s="23">
        <v>3.56</v>
      </c>
      <c r="L200" s="14" t="s">
        <v>49</v>
      </c>
      <c r="M200" s="13">
        <v>2.5000000000000001E-3</v>
      </c>
      <c r="N200" s="13">
        <v>5.16E-2</v>
      </c>
      <c r="O200" s="23">
        <v>36250</v>
      </c>
      <c r="P200" s="24">
        <v>84.4</v>
      </c>
      <c r="Q200" s="23">
        <v>0</v>
      </c>
      <c r="R200" s="23">
        <v>30.594999999999999</v>
      </c>
      <c r="S200" s="13">
        <v>6.3977889241478102E-5</v>
      </c>
      <c r="T200" s="13">
        <f t="shared" si="6"/>
        <v>2.9496525213884274E-4</v>
      </c>
      <c r="U200" s="60">
        <f>+R200/'סכום נכסי הקרן'!$C$42</f>
        <v>1.9411290859707472E-4</v>
      </c>
    </row>
    <row r="201" spans="2:21" ht="13.5" thickBot="1" x14ac:dyDescent="0.25">
      <c r="B201" s="56" t="s">
        <v>633</v>
      </c>
      <c r="C201" s="14" t="s">
        <v>634</v>
      </c>
      <c r="D201" s="14" t="s">
        <v>136</v>
      </c>
      <c r="E201" s="14" t="s">
        <v>231</v>
      </c>
      <c r="F201" s="21">
        <v>1172</v>
      </c>
      <c r="G201" s="14" t="s">
        <v>438</v>
      </c>
      <c r="H201" s="14" t="s">
        <v>439</v>
      </c>
      <c r="I201" s="14" t="s">
        <v>271</v>
      </c>
      <c r="J201" s="52" t="s">
        <v>1150</v>
      </c>
      <c r="K201" s="23">
        <v>3</v>
      </c>
      <c r="L201" s="14" t="s">
        <v>49</v>
      </c>
      <c r="M201" s="13">
        <v>3.2500000000000001E-2</v>
      </c>
      <c r="N201" s="13">
        <v>5.6599999999999998E-2</v>
      </c>
      <c r="O201" s="23">
        <v>80000</v>
      </c>
      <c r="P201" s="24">
        <v>94.06</v>
      </c>
      <c r="Q201" s="23">
        <v>0</v>
      </c>
      <c r="R201" s="23">
        <v>75.248000000000005</v>
      </c>
      <c r="S201" s="13">
        <v>2.33061525E-4</v>
      </c>
      <c r="T201" s="13">
        <f t="shared" si="6"/>
        <v>7.2546315714801897E-4</v>
      </c>
      <c r="U201" s="60">
        <f>+R201/'סכום נכסי הקרן'!$C$42</f>
        <v>4.774181449946946E-4</v>
      </c>
    </row>
    <row r="202" spans="2:21" ht="13.5" thickBot="1" x14ac:dyDescent="0.25">
      <c r="B202" s="56" t="s">
        <v>635</v>
      </c>
      <c r="C202" s="14" t="s">
        <v>636</v>
      </c>
      <c r="D202" s="14" t="s">
        <v>136</v>
      </c>
      <c r="E202" s="14" t="s">
        <v>231</v>
      </c>
      <c r="F202" s="21">
        <v>1618</v>
      </c>
      <c r="G202" s="14" t="s">
        <v>444</v>
      </c>
      <c r="H202" s="14" t="s">
        <v>445</v>
      </c>
      <c r="I202" s="14" t="s">
        <v>96</v>
      </c>
      <c r="J202" s="52" t="s">
        <v>1150</v>
      </c>
      <c r="K202" s="23">
        <v>2.3199999999999998</v>
      </c>
      <c r="L202" s="14" t="s">
        <v>49</v>
      </c>
      <c r="M202" s="13">
        <v>4.2999999999999997E-2</v>
      </c>
      <c r="N202" s="13">
        <v>5.2299999999999999E-2</v>
      </c>
      <c r="O202" s="23">
        <v>145523</v>
      </c>
      <c r="P202" s="24">
        <v>99.99</v>
      </c>
      <c r="Q202" s="23">
        <v>0</v>
      </c>
      <c r="R202" s="23">
        <v>145.50845000000001</v>
      </c>
      <c r="S202" s="13">
        <v>1.3108582500000001E-4</v>
      </c>
      <c r="T202" s="13">
        <f t="shared" si="6"/>
        <v>1.4028415310535119E-3</v>
      </c>
      <c r="U202" s="60">
        <f>+R202/'סכום נכסי הקרן'!$C$42</f>
        <v>9.2319230119143722E-4</v>
      </c>
    </row>
    <row r="203" spans="2:21" ht="13.5" thickBot="1" x14ac:dyDescent="0.25">
      <c r="B203" s="56" t="s">
        <v>637</v>
      </c>
      <c r="C203" s="14" t="s">
        <v>638</v>
      </c>
      <c r="D203" s="14" t="s">
        <v>136</v>
      </c>
      <c r="E203" s="14" t="s">
        <v>231</v>
      </c>
      <c r="F203" s="21">
        <v>1618</v>
      </c>
      <c r="G203" s="14" t="s">
        <v>444</v>
      </c>
      <c r="H203" s="14" t="s">
        <v>445</v>
      </c>
      <c r="I203" s="14" t="s">
        <v>96</v>
      </c>
      <c r="J203" s="52" t="s">
        <v>1150</v>
      </c>
      <c r="K203" s="23">
        <v>0.84</v>
      </c>
      <c r="L203" s="14" t="s">
        <v>49</v>
      </c>
      <c r="M203" s="13">
        <v>4.2000000000000003E-2</v>
      </c>
      <c r="N203" s="13">
        <v>5.28E-2</v>
      </c>
      <c r="O203" s="23">
        <v>70000</v>
      </c>
      <c r="P203" s="24">
        <v>99.77</v>
      </c>
      <c r="Q203" s="23">
        <v>0</v>
      </c>
      <c r="R203" s="23">
        <v>69.838999999999999</v>
      </c>
      <c r="S203" s="13">
        <v>2.89957848E-4</v>
      </c>
      <c r="T203" s="13">
        <f t="shared" si="6"/>
        <v>6.7331519019855001E-4</v>
      </c>
      <c r="U203" s="60">
        <f>+R203/'סכום נכסי הקרן'!$C$42</f>
        <v>4.4310022629550912E-4</v>
      </c>
    </row>
    <row r="204" spans="2:21" ht="13.5" thickBot="1" x14ac:dyDescent="0.25">
      <c r="B204" s="56" t="s">
        <v>639</v>
      </c>
      <c r="C204" s="14" t="s">
        <v>640</v>
      </c>
      <c r="D204" s="14" t="s">
        <v>136</v>
      </c>
      <c r="E204" s="14" t="s">
        <v>231</v>
      </c>
      <c r="F204" s="21">
        <v>1072</v>
      </c>
      <c r="G204" s="14" t="s">
        <v>269</v>
      </c>
      <c r="H204" s="14" t="s">
        <v>439</v>
      </c>
      <c r="I204" s="14" t="s">
        <v>271</v>
      </c>
      <c r="J204" s="52" t="s">
        <v>1150</v>
      </c>
      <c r="K204" s="23">
        <v>0.9</v>
      </c>
      <c r="L204" s="14" t="s">
        <v>49</v>
      </c>
      <c r="M204" s="13">
        <v>2.9499999999999998E-2</v>
      </c>
      <c r="N204" s="13">
        <v>4.7199999999999999E-2</v>
      </c>
      <c r="O204" s="23">
        <v>17053</v>
      </c>
      <c r="P204" s="24">
        <v>98.74</v>
      </c>
      <c r="Q204" s="23">
        <v>0</v>
      </c>
      <c r="R204" s="23">
        <v>16.83813</v>
      </c>
      <c r="S204" s="13">
        <v>1.4226017499999999E-4</v>
      </c>
      <c r="T204" s="13">
        <f t="shared" si="6"/>
        <v>1.6233578234994646E-4</v>
      </c>
      <c r="U204" s="60">
        <f>+R204/'סכום נכסי הקרן'!$C$42</f>
        <v>1.0683112893072926E-4</v>
      </c>
    </row>
    <row r="205" spans="2:21" ht="13.5" thickBot="1" x14ac:dyDescent="0.25">
      <c r="B205" s="56" t="s">
        <v>641</v>
      </c>
      <c r="C205" s="14" t="s">
        <v>642</v>
      </c>
      <c r="D205" s="14" t="s">
        <v>136</v>
      </c>
      <c r="E205" s="14" t="s">
        <v>231</v>
      </c>
      <c r="F205" s="21">
        <v>1072</v>
      </c>
      <c r="G205" s="14" t="s">
        <v>269</v>
      </c>
      <c r="H205" s="14" t="s">
        <v>439</v>
      </c>
      <c r="I205" s="14" t="s">
        <v>271</v>
      </c>
      <c r="J205" s="52" t="s">
        <v>1150</v>
      </c>
      <c r="K205" s="23">
        <v>2.13</v>
      </c>
      <c r="L205" s="14" t="s">
        <v>49</v>
      </c>
      <c r="M205" s="13">
        <v>3.2899999999999999E-2</v>
      </c>
      <c r="N205" s="13">
        <v>4.8500000000000001E-2</v>
      </c>
      <c r="O205" s="23">
        <v>130000</v>
      </c>
      <c r="P205" s="24">
        <v>97.69</v>
      </c>
      <c r="Q205" s="23">
        <v>0</v>
      </c>
      <c r="R205" s="23">
        <v>126.997</v>
      </c>
      <c r="S205" s="13">
        <v>2.6680228400000001E-4</v>
      </c>
      <c r="T205" s="13">
        <f t="shared" si="6"/>
        <v>1.2243733330896099E-3</v>
      </c>
      <c r="U205" s="60">
        <f>+R205/'סכום נכסי הקרן'!$C$42</f>
        <v>8.0574463321139733E-4</v>
      </c>
    </row>
    <row r="206" spans="2:21" ht="13.5" thickBot="1" x14ac:dyDescent="0.25">
      <c r="B206" s="56" t="s">
        <v>643</v>
      </c>
      <c r="C206" s="14" t="s">
        <v>644</v>
      </c>
      <c r="D206" s="14" t="s">
        <v>136</v>
      </c>
      <c r="E206" s="14" t="s">
        <v>231</v>
      </c>
      <c r="F206" s="21">
        <v>136</v>
      </c>
      <c r="G206" s="14" t="s">
        <v>413</v>
      </c>
      <c r="H206" s="14" t="s">
        <v>439</v>
      </c>
      <c r="I206" s="14" t="s">
        <v>271</v>
      </c>
      <c r="J206" s="52" t="s">
        <v>1150</v>
      </c>
      <c r="K206" s="23">
        <v>0.79</v>
      </c>
      <c r="L206" s="14" t="s">
        <v>49</v>
      </c>
      <c r="M206" s="13">
        <v>5.2999999999999999E-2</v>
      </c>
      <c r="N206" s="13">
        <v>6.3399999999999998E-2</v>
      </c>
      <c r="O206" s="23">
        <v>60001</v>
      </c>
      <c r="P206" s="24">
        <v>101.46</v>
      </c>
      <c r="Q206" s="23">
        <v>0</v>
      </c>
      <c r="R206" s="23">
        <v>60.877009999999999</v>
      </c>
      <c r="S206" s="13">
        <v>1.543116529E-3</v>
      </c>
      <c r="T206" s="13">
        <f t="shared" ref="T206:T245" si="7">+R206/$R$11</f>
        <v>5.8691297937927276E-4</v>
      </c>
      <c r="U206" s="60">
        <f>+R206/'סכום נכסי הקרן'!$C$42</f>
        <v>3.8624002215372459E-4</v>
      </c>
    </row>
    <row r="207" spans="2:21" ht="13.5" thickBot="1" x14ac:dyDescent="0.25">
      <c r="B207" s="56" t="s">
        <v>645</v>
      </c>
      <c r="C207" s="14" t="s">
        <v>646</v>
      </c>
      <c r="D207" s="14" t="s">
        <v>136</v>
      </c>
      <c r="E207" s="14" t="s">
        <v>231</v>
      </c>
      <c r="F207" s="21">
        <v>1661</v>
      </c>
      <c r="G207" s="14" t="s">
        <v>438</v>
      </c>
      <c r="H207" s="14" t="s">
        <v>439</v>
      </c>
      <c r="I207" s="14" t="s">
        <v>271</v>
      </c>
      <c r="J207" s="52" t="s">
        <v>1150</v>
      </c>
      <c r="K207" s="23">
        <v>3.98</v>
      </c>
      <c r="L207" s="14" t="s">
        <v>49</v>
      </c>
      <c r="M207" s="13">
        <v>6.3700000000000007E-2</v>
      </c>
      <c r="N207" s="13">
        <v>5.8700000000000002E-2</v>
      </c>
      <c r="O207" s="23">
        <v>445000</v>
      </c>
      <c r="P207" s="24">
        <v>102.3</v>
      </c>
      <c r="Q207" s="23">
        <v>0</v>
      </c>
      <c r="R207" s="23">
        <v>455.23500000000001</v>
      </c>
      <c r="S207" s="13">
        <v>2.2605815530000002E-3</v>
      </c>
      <c r="T207" s="13">
        <f t="shared" si="7"/>
        <v>4.388903629920774E-3</v>
      </c>
      <c r="U207" s="60">
        <f>+R207/'סכום נכסי הקרן'!$C$42</f>
        <v>2.8882820704425336E-3</v>
      </c>
    </row>
    <row r="208" spans="2:21" ht="13.5" thickBot="1" x14ac:dyDescent="0.25">
      <c r="B208" s="56" t="s">
        <v>647</v>
      </c>
      <c r="C208" s="14" t="s">
        <v>648</v>
      </c>
      <c r="D208" s="14" t="s">
        <v>136</v>
      </c>
      <c r="E208" s="14" t="s">
        <v>231</v>
      </c>
      <c r="F208" s="21">
        <v>1068</v>
      </c>
      <c r="G208" s="14" t="s">
        <v>444</v>
      </c>
      <c r="H208" s="14" t="s">
        <v>445</v>
      </c>
      <c r="I208" s="14" t="s">
        <v>96</v>
      </c>
      <c r="J208" s="52" t="s">
        <v>1150</v>
      </c>
      <c r="K208" s="23">
        <v>3.99</v>
      </c>
      <c r="L208" s="14" t="s">
        <v>49</v>
      </c>
      <c r="M208" s="13">
        <v>2.8000000000000001E-2</v>
      </c>
      <c r="N208" s="13">
        <v>6.0400000000000002E-2</v>
      </c>
      <c r="O208" s="23">
        <v>806000</v>
      </c>
      <c r="P208" s="24">
        <v>88.73</v>
      </c>
      <c r="Q208" s="23">
        <v>0</v>
      </c>
      <c r="R208" s="23">
        <v>715.16380000000004</v>
      </c>
      <c r="S208" s="13">
        <v>1.034873703E-3</v>
      </c>
      <c r="T208" s="13">
        <f t="shared" si="7"/>
        <v>6.8948674812084627E-3</v>
      </c>
      <c r="U208" s="60">
        <f>+R208/'סכום נכסי הקרן'!$C$42</f>
        <v>4.537425244037805E-3</v>
      </c>
    </row>
    <row r="209" spans="2:21" ht="13.5" thickBot="1" x14ac:dyDescent="0.25">
      <c r="B209" s="56" t="s">
        <v>649</v>
      </c>
      <c r="C209" s="14" t="s">
        <v>650</v>
      </c>
      <c r="D209" s="14" t="s">
        <v>136</v>
      </c>
      <c r="E209" s="14" t="s">
        <v>231</v>
      </c>
      <c r="F209" s="21">
        <v>1068</v>
      </c>
      <c r="G209" s="14" t="s">
        <v>444</v>
      </c>
      <c r="H209" s="14" t="s">
        <v>445</v>
      </c>
      <c r="I209" s="14" t="s">
        <v>96</v>
      </c>
      <c r="J209" s="52" t="s">
        <v>1150</v>
      </c>
      <c r="K209" s="23">
        <v>0.73</v>
      </c>
      <c r="L209" s="14" t="s">
        <v>49</v>
      </c>
      <c r="M209" s="13">
        <v>6.2300000000000001E-2</v>
      </c>
      <c r="N209" s="13">
        <v>5.8799999999999998E-2</v>
      </c>
      <c r="O209" s="23">
        <v>326706</v>
      </c>
      <c r="P209" s="24">
        <v>101.86</v>
      </c>
      <c r="Q209" s="23">
        <v>0</v>
      </c>
      <c r="R209" s="23">
        <v>332.78273000000002</v>
      </c>
      <c r="S209" s="13">
        <v>1.0272423599999999E-3</v>
      </c>
      <c r="T209" s="13">
        <f t="shared" si="7"/>
        <v>3.2083458689950136E-3</v>
      </c>
      <c r="U209" s="60">
        <f>+R209/'סכום נכסי הקרן'!$C$42</f>
        <v>2.1113719121155419E-3</v>
      </c>
    </row>
    <row r="210" spans="2:21" ht="13.5" thickBot="1" x14ac:dyDescent="0.25">
      <c r="B210" s="56" t="s">
        <v>651</v>
      </c>
      <c r="C210" s="14" t="s">
        <v>652</v>
      </c>
      <c r="D210" s="14" t="s">
        <v>136</v>
      </c>
      <c r="E210" s="14" t="s">
        <v>231</v>
      </c>
      <c r="F210" s="21">
        <v>373</v>
      </c>
      <c r="G210" s="14" t="s">
        <v>444</v>
      </c>
      <c r="H210" s="14" t="s">
        <v>653</v>
      </c>
      <c r="I210" s="14" t="s">
        <v>271</v>
      </c>
      <c r="J210" s="52" t="s">
        <v>1150</v>
      </c>
      <c r="K210" s="23">
        <v>0.99</v>
      </c>
      <c r="L210" s="14" t="s">
        <v>49</v>
      </c>
      <c r="M210" s="13">
        <v>4.7500000000000001E-2</v>
      </c>
      <c r="N210" s="13">
        <v>5.28E-2</v>
      </c>
      <c r="O210" s="23">
        <v>60500</v>
      </c>
      <c r="P210" s="24">
        <v>99.56</v>
      </c>
      <c r="Q210" s="23">
        <v>0</v>
      </c>
      <c r="R210" s="23">
        <v>60.233800000000002</v>
      </c>
      <c r="S210" s="13">
        <v>5.5000000000000003E-4</v>
      </c>
      <c r="T210" s="13">
        <f t="shared" si="7"/>
        <v>5.8071181579606561E-4</v>
      </c>
      <c r="U210" s="60">
        <f>+R210/'סכום נכסי הקרן'!$C$42</f>
        <v>3.821591146871868E-4</v>
      </c>
    </row>
    <row r="211" spans="2:21" ht="13.5" thickBot="1" x14ac:dyDescent="0.25">
      <c r="B211" s="56" t="s">
        <v>654</v>
      </c>
      <c r="C211" s="14" t="s">
        <v>655</v>
      </c>
      <c r="D211" s="14" t="s">
        <v>136</v>
      </c>
      <c r="E211" s="14" t="s">
        <v>231</v>
      </c>
      <c r="F211" s="21">
        <v>1682</v>
      </c>
      <c r="G211" s="14" t="s">
        <v>269</v>
      </c>
      <c r="H211" s="14" t="s">
        <v>468</v>
      </c>
      <c r="I211" s="14" t="s">
        <v>96</v>
      </c>
      <c r="J211" s="52" t="s">
        <v>1150</v>
      </c>
      <c r="K211" s="23">
        <v>3.54</v>
      </c>
      <c r="L211" s="14" t="s">
        <v>49</v>
      </c>
      <c r="M211" s="13">
        <v>2.5000000000000001E-2</v>
      </c>
      <c r="N211" s="13">
        <v>5.3900000000000003E-2</v>
      </c>
      <c r="O211" s="23">
        <v>150000</v>
      </c>
      <c r="P211" s="24">
        <v>91.27</v>
      </c>
      <c r="Q211" s="23">
        <v>0</v>
      </c>
      <c r="R211" s="23">
        <v>136.905</v>
      </c>
      <c r="S211" s="13">
        <v>1.7631149299999999E-4</v>
      </c>
      <c r="T211" s="13">
        <f t="shared" si="7"/>
        <v>1.3198959909811495E-3</v>
      </c>
      <c r="U211" s="60">
        <f>+R211/'סכום נכסי הקרן'!$C$42</f>
        <v>8.6860688842891047E-4</v>
      </c>
    </row>
    <row r="212" spans="2:21" ht="13.5" thickBot="1" x14ac:dyDescent="0.25">
      <c r="B212" s="56" t="s">
        <v>656</v>
      </c>
      <c r="C212" s="14" t="s">
        <v>657</v>
      </c>
      <c r="D212" s="14" t="s">
        <v>136</v>
      </c>
      <c r="E212" s="14" t="s">
        <v>231</v>
      </c>
      <c r="F212" s="21">
        <v>2360</v>
      </c>
      <c r="G212" s="14" t="s">
        <v>444</v>
      </c>
      <c r="H212" s="14" t="s">
        <v>653</v>
      </c>
      <c r="I212" s="14" t="s">
        <v>271</v>
      </c>
      <c r="J212" s="52" t="s">
        <v>1150</v>
      </c>
      <c r="K212" s="23">
        <v>2.94</v>
      </c>
      <c r="L212" s="14" t="s">
        <v>49</v>
      </c>
      <c r="M212" s="13">
        <v>4.53E-2</v>
      </c>
      <c r="N212" s="13">
        <v>5.6000000000000001E-2</v>
      </c>
      <c r="O212" s="23">
        <v>13200</v>
      </c>
      <c r="P212" s="24">
        <v>97.2</v>
      </c>
      <c r="Q212" s="23">
        <v>0</v>
      </c>
      <c r="R212" s="23">
        <v>12.830399999999999</v>
      </c>
      <c r="S212" s="13">
        <v>1.88571428571429E-5</v>
      </c>
      <c r="T212" s="13">
        <f t="shared" si="7"/>
        <v>1.2369740712672684E-4</v>
      </c>
      <c r="U212" s="60">
        <f>+R212/'סכום נכסי הקרן'!$C$42</f>
        <v>8.1403701992610153E-5</v>
      </c>
    </row>
    <row r="213" spans="2:21" ht="13.5" thickBot="1" x14ac:dyDescent="0.25">
      <c r="B213" s="56" t="s">
        <v>658</v>
      </c>
      <c r="C213" s="14" t="s">
        <v>659</v>
      </c>
      <c r="D213" s="14" t="s">
        <v>136</v>
      </c>
      <c r="E213" s="14" t="s">
        <v>231</v>
      </c>
      <c r="F213" s="21">
        <v>1361</v>
      </c>
      <c r="G213" s="14" t="s">
        <v>269</v>
      </c>
      <c r="H213" s="14" t="s">
        <v>653</v>
      </c>
      <c r="I213" s="14" t="s">
        <v>271</v>
      </c>
      <c r="J213" s="52" t="s">
        <v>1150</v>
      </c>
      <c r="K213" s="23">
        <v>3.33</v>
      </c>
      <c r="L213" s="14" t="s">
        <v>49</v>
      </c>
      <c r="M213" s="13">
        <v>7.2499999999999995E-2</v>
      </c>
      <c r="N213" s="13">
        <v>5.8299999999999998E-2</v>
      </c>
      <c r="O213" s="23">
        <v>324000</v>
      </c>
      <c r="P213" s="24">
        <v>106.22</v>
      </c>
      <c r="Q213" s="23">
        <v>0</v>
      </c>
      <c r="R213" s="23">
        <v>344.15280000000001</v>
      </c>
      <c r="S213" s="13">
        <v>4.0499999999999998E-4</v>
      </c>
      <c r="T213" s="13">
        <f t="shared" si="7"/>
        <v>3.3179642891416482E-3</v>
      </c>
      <c r="U213" s="60">
        <f>+R213/'סכום נכסי הקרן'!$C$42</f>
        <v>2.1835104105189522E-3</v>
      </c>
    </row>
    <row r="214" spans="2:21" ht="13.5" thickBot="1" x14ac:dyDescent="0.25">
      <c r="B214" s="56" t="s">
        <v>660</v>
      </c>
      <c r="C214" s="14" t="s">
        <v>661</v>
      </c>
      <c r="D214" s="14" t="s">
        <v>136</v>
      </c>
      <c r="E214" s="14" t="s">
        <v>231</v>
      </c>
      <c r="F214" s="21">
        <v>1944</v>
      </c>
      <c r="G214" s="14" t="s">
        <v>426</v>
      </c>
      <c r="H214" s="14" t="s">
        <v>653</v>
      </c>
      <c r="I214" s="14" t="s">
        <v>271</v>
      </c>
      <c r="J214" s="52" t="s">
        <v>1150</v>
      </c>
      <c r="K214" s="23">
        <v>1.4</v>
      </c>
      <c r="L214" s="14" t="s">
        <v>49</v>
      </c>
      <c r="M214" s="13">
        <v>9.7000000000000003E-2</v>
      </c>
      <c r="N214" s="13">
        <v>7.6100000000000001E-2</v>
      </c>
      <c r="O214" s="23">
        <v>49583.33</v>
      </c>
      <c r="P214" s="24">
        <v>103.21</v>
      </c>
      <c r="Q214" s="23">
        <v>0</v>
      </c>
      <c r="R214" s="23">
        <v>51.174950000000003</v>
      </c>
      <c r="S214" s="13">
        <v>4.2652326800000001E-4</v>
      </c>
      <c r="T214" s="13">
        <f t="shared" si="7"/>
        <v>4.9337578133494596E-4</v>
      </c>
      <c r="U214" s="60">
        <f>+R214/'סכום נכסי הקרן'!$C$42</f>
        <v>3.2468437299591014E-4</v>
      </c>
    </row>
    <row r="215" spans="2:21" ht="13.5" thickBot="1" x14ac:dyDescent="0.25">
      <c r="B215" s="56" t="s">
        <v>662</v>
      </c>
      <c r="C215" s="14" t="s">
        <v>663</v>
      </c>
      <c r="D215" s="14" t="s">
        <v>136</v>
      </c>
      <c r="E215" s="14" t="s">
        <v>231</v>
      </c>
      <c r="F215" s="21">
        <v>1828</v>
      </c>
      <c r="G215" s="14" t="s">
        <v>426</v>
      </c>
      <c r="H215" s="14" t="s">
        <v>653</v>
      </c>
      <c r="I215" s="14" t="s">
        <v>271</v>
      </c>
      <c r="J215" s="52" t="s">
        <v>1150</v>
      </c>
      <c r="K215" s="23">
        <v>3.12</v>
      </c>
      <c r="L215" s="14" t="s">
        <v>49</v>
      </c>
      <c r="M215" s="13">
        <v>7.22E-2</v>
      </c>
      <c r="N215" s="13">
        <v>7.46E-2</v>
      </c>
      <c r="O215" s="23">
        <v>159000</v>
      </c>
      <c r="P215" s="24">
        <v>102.39</v>
      </c>
      <c r="Q215" s="23">
        <v>0</v>
      </c>
      <c r="R215" s="23">
        <v>162.80009999999999</v>
      </c>
      <c r="S215" s="13">
        <v>1.0460526310000001E-3</v>
      </c>
      <c r="T215" s="13">
        <f t="shared" si="7"/>
        <v>1.5695496827824419E-3</v>
      </c>
      <c r="U215" s="60">
        <f>+R215/'סכום נכסי הקרן'!$C$42</f>
        <v>1.0329008312108064E-3</v>
      </c>
    </row>
    <row r="216" spans="2:21" ht="13.5" thickBot="1" x14ac:dyDescent="0.25">
      <c r="B216" s="56" t="s">
        <v>664</v>
      </c>
      <c r="C216" s="14" t="s">
        <v>665</v>
      </c>
      <c r="D216" s="14" t="s">
        <v>136</v>
      </c>
      <c r="E216" s="14" t="s">
        <v>231</v>
      </c>
      <c r="F216" s="21">
        <v>1688</v>
      </c>
      <c r="G216" s="14" t="s">
        <v>534</v>
      </c>
      <c r="H216" s="14" t="s">
        <v>468</v>
      </c>
      <c r="I216" s="14" t="s">
        <v>96</v>
      </c>
      <c r="J216" s="52" t="s">
        <v>1150</v>
      </c>
      <c r="K216" s="23">
        <v>2.12</v>
      </c>
      <c r="L216" s="14" t="s">
        <v>49</v>
      </c>
      <c r="M216" s="13">
        <v>6.5000000000000002E-2</v>
      </c>
      <c r="N216" s="13">
        <v>5.6599999999999998E-2</v>
      </c>
      <c r="O216" s="23">
        <v>407760</v>
      </c>
      <c r="P216" s="24">
        <v>101.9</v>
      </c>
      <c r="Q216" s="23">
        <v>0</v>
      </c>
      <c r="R216" s="23">
        <v>415.50743999999997</v>
      </c>
      <c r="S216" s="13">
        <v>5.8251428499999996E-4</v>
      </c>
      <c r="T216" s="13">
        <f t="shared" si="7"/>
        <v>4.0058917079642126E-3</v>
      </c>
      <c r="U216" s="60">
        <f>+R216/'סכום נכסי הקרן'!$C$42</f>
        <v>2.6362267599975325E-3</v>
      </c>
    </row>
    <row r="217" spans="2:21" ht="13.5" thickBot="1" x14ac:dyDescent="0.25">
      <c r="B217" s="56" t="s">
        <v>666</v>
      </c>
      <c r="C217" s="14" t="s">
        <v>667</v>
      </c>
      <c r="D217" s="14" t="s">
        <v>136</v>
      </c>
      <c r="E217" s="14" t="s">
        <v>231</v>
      </c>
      <c r="F217" s="21">
        <v>1688</v>
      </c>
      <c r="G217" s="14" t="s">
        <v>534</v>
      </c>
      <c r="H217" s="14" t="s">
        <v>468</v>
      </c>
      <c r="I217" s="14" t="s">
        <v>96</v>
      </c>
      <c r="J217" s="52" t="s">
        <v>1150</v>
      </c>
      <c r="K217" s="23">
        <v>2.99</v>
      </c>
      <c r="L217" s="14" t="s">
        <v>49</v>
      </c>
      <c r="M217" s="13">
        <v>5.2499999999999998E-2</v>
      </c>
      <c r="N217" s="13">
        <v>6.4299999999999996E-2</v>
      </c>
      <c r="O217" s="23">
        <v>125605</v>
      </c>
      <c r="P217" s="24">
        <v>99.23</v>
      </c>
      <c r="Q217" s="23">
        <v>0</v>
      </c>
      <c r="R217" s="23">
        <v>124.63784</v>
      </c>
      <c r="S217" s="13">
        <v>3.8062121200000001E-4</v>
      </c>
      <c r="T217" s="13">
        <f t="shared" si="7"/>
        <v>1.2016287596548698E-3</v>
      </c>
      <c r="U217" s="60">
        <f>+R217/'סכום נכסי הקרן'!$C$42</f>
        <v>7.9077671657646102E-4</v>
      </c>
    </row>
    <row r="218" spans="2:21" ht="13.5" thickBot="1" x14ac:dyDescent="0.25">
      <c r="B218" s="56" t="s">
        <v>668</v>
      </c>
      <c r="C218" s="14" t="s">
        <v>669</v>
      </c>
      <c r="D218" s="14" t="s">
        <v>136</v>
      </c>
      <c r="E218" s="14" t="s">
        <v>231</v>
      </c>
      <c r="F218" s="21">
        <v>1496</v>
      </c>
      <c r="G218" s="14" t="s">
        <v>237</v>
      </c>
      <c r="H218" s="14" t="s">
        <v>653</v>
      </c>
      <c r="I218" s="14" t="s">
        <v>271</v>
      </c>
      <c r="J218" s="52" t="s">
        <v>1150</v>
      </c>
      <c r="K218" s="23">
        <v>0.56999999999999995</v>
      </c>
      <c r="L218" s="14" t="s">
        <v>49</v>
      </c>
      <c r="M218" s="13">
        <v>4.3499999999999997E-2</v>
      </c>
      <c r="N218" s="13">
        <v>6.6199999999999995E-2</v>
      </c>
      <c r="O218" s="23">
        <v>75000</v>
      </c>
      <c r="P218" s="24">
        <v>100.6</v>
      </c>
      <c r="Q218" s="23">
        <v>0</v>
      </c>
      <c r="R218" s="23">
        <v>75.45</v>
      </c>
      <c r="S218" s="13">
        <v>6.1169300099999995E-4</v>
      </c>
      <c r="T218" s="13">
        <f t="shared" si="7"/>
        <v>7.2741063160240845E-4</v>
      </c>
      <c r="U218" s="60">
        <f>+R218/'סכום נכסי הקרן'!$C$42</f>
        <v>4.7869975334692886E-4</v>
      </c>
    </row>
    <row r="219" spans="2:21" ht="13.5" thickBot="1" x14ac:dyDescent="0.25">
      <c r="B219" s="56" t="s">
        <v>670</v>
      </c>
      <c r="C219" s="14" t="s">
        <v>671</v>
      </c>
      <c r="D219" s="14" t="s">
        <v>136</v>
      </c>
      <c r="E219" s="14" t="s">
        <v>231</v>
      </c>
      <c r="F219" s="21">
        <v>1496</v>
      </c>
      <c r="G219" s="14" t="s">
        <v>237</v>
      </c>
      <c r="H219" s="14" t="s">
        <v>653</v>
      </c>
      <c r="I219" s="14" t="s">
        <v>271</v>
      </c>
      <c r="J219" s="52" t="s">
        <v>1150</v>
      </c>
      <c r="K219" s="23">
        <v>3.42</v>
      </c>
      <c r="L219" s="14" t="s">
        <v>49</v>
      </c>
      <c r="M219" s="13">
        <v>4.1000000000000002E-2</v>
      </c>
      <c r="N219" s="13">
        <v>6.1100000000000002E-2</v>
      </c>
      <c r="O219" s="23">
        <v>19031.25</v>
      </c>
      <c r="P219" s="24">
        <v>94.37</v>
      </c>
      <c r="Q219" s="23">
        <v>0</v>
      </c>
      <c r="R219" s="23">
        <v>17.959790000000002</v>
      </c>
      <c r="S219" s="13">
        <v>4.4002960171182901E-5</v>
      </c>
      <c r="T219" s="13">
        <f t="shared" si="7"/>
        <v>1.7314966451088961E-4</v>
      </c>
      <c r="U219" s="60">
        <f>+R219/'סכום נכסי הקרן'!$C$42</f>
        <v>1.1394760825927953E-4</v>
      </c>
    </row>
    <row r="220" spans="2:21" ht="13.5" thickBot="1" x14ac:dyDescent="0.25">
      <c r="B220" s="56" t="s">
        <v>672</v>
      </c>
      <c r="C220" s="14" t="s">
        <v>673</v>
      </c>
      <c r="D220" s="14" t="s">
        <v>136</v>
      </c>
      <c r="E220" s="14" t="s">
        <v>231</v>
      </c>
      <c r="F220" s="21">
        <v>1632</v>
      </c>
      <c r="G220" s="14" t="s">
        <v>438</v>
      </c>
      <c r="H220" s="14" t="s">
        <v>674</v>
      </c>
      <c r="I220" s="14" t="s">
        <v>271</v>
      </c>
      <c r="J220" s="52" t="s">
        <v>1150</v>
      </c>
      <c r="K220" s="23">
        <v>1.42</v>
      </c>
      <c r="L220" s="14" t="s">
        <v>49</v>
      </c>
      <c r="M220" s="13">
        <v>0.1115</v>
      </c>
      <c r="N220" s="13">
        <v>7.9899999999999999E-2</v>
      </c>
      <c r="O220" s="23">
        <v>1340000</v>
      </c>
      <c r="P220" s="24">
        <v>107.54</v>
      </c>
      <c r="Q220" s="23">
        <v>0</v>
      </c>
      <c r="R220" s="23">
        <v>1441.0360000000001</v>
      </c>
      <c r="S220" s="13">
        <v>1.8817053305000001E-2</v>
      </c>
      <c r="T220" s="13">
        <f t="shared" si="7"/>
        <v>1.3892974246809917E-2</v>
      </c>
      <c r="U220" s="60">
        <f>+R220/'סכום נכסי הקרן'!$C$42</f>
        <v>9.142790957773957E-3</v>
      </c>
    </row>
    <row r="221" spans="2:21" ht="13.5" thickBot="1" x14ac:dyDescent="0.25">
      <c r="B221" s="56" t="s">
        <v>675</v>
      </c>
      <c r="C221" s="14" t="s">
        <v>676</v>
      </c>
      <c r="D221" s="14" t="s">
        <v>136</v>
      </c>
      <c r="E221" s="14" t="s">
        <v>231</v>
      </c>
      <c r="F221" s="21">
        <v>1036</v>
      </c>
      <c r="G221" s="14" t="s">
        <v>677</v>
      </c>
      <c r="H221" s="14" t="s">
        <v>487</v>
      </c>
      <c r="I221" s="14" t="s">
        <v>488</v>
      </c>
      <c r="J221" s="52" t="s">
        <v>1150</v>
      </c>
      <c r="K221" s="23">
        <v>4.09</v>
      </c>
      <c r="L221" s="14" t="s">
        <v>49</v>
      </c>
      <c r="M221" s="13">
        <v>4.8500000000000001E-2</v>
      </c>
      <c r="N221" s="13">
        <v>5.5399999999999998E-2</v>
      </c>
      <c r="O221" s="23">
        <v>155000</v>
      </c>
      <c r="P221" s="24">
        <v>97.6</v>
      </c>
      <c r="Q221" s="23">
        <v>0</v>
      </c>
      <c r="R221" s="23">
        <v>151.28</v>
      </c>
      <c r="S221" s="13">
        <v>6.2834950799999997E-4</v>
      </c>
      <c r="T221" s="13">
        <f t="shared" si="7"/>
        <v>1.458484829010104E-3</v>
      </c>
      <c r="U221" s="60">
        <f>+R221/'סכום נכסי הקרן'!$C$42</f>
        <v>9.5981045309905097E-4</v>
      </c>
    </row>
    <row r="222" spans="2:21" ht="13.5" thickBot="1" x14ac:dyDescent="0.25">
      <c r="B222" s="56" t="s">
        <v>678</v>
      </c>
      <c r="C222" s="14" t="s">
        <v>679</v>
      </c>
      <c r="D222" s="14" t="s">
        <v>136</v>
      </c>
      <c r="E222" s="14" t="s">
        <v>231</v>
      </c>
      <c r="F222" s="21">
        <v>2101</v>
      </c>
      <c r="G222" s="14" t="s">
        <v>491</v>
      </c>
      <c r="H222" s="14" t="s">
        <v>487</v>
      </c>
      <c r="I222" s="14" t="s">
        <v>488</v>
      </c>
      <c r="J222" s="52" t="s">
        <v>1150</v>
      </c>
      <c r="K222" s="23">
        <v>3.33</v>
      </c>
      <c r="L222" s="14" t="s">
        <v>49</v>
      </c>
      <c r="M222" s="13">
        <v>6.0499999999999998E-2</v>
      </c>
      <c r="N222" s="13">
        <v>5.8999999999999997E-2</v>
      </c>
      <c r="O222" s="23">
        <v>41000</v>
      </c>
      <c r="P222" s="24">
        <v>102.3</v>
      </c>
      <c r="Q222" s="23">
        <v>0</v>
      </c>
      <c r="R222" s="23">
        <v>41.942999999999998</v>
      </c>
      <c r="S222" s="13">
        <v>1.86363636E-4</v>
      </c>
      <c r="T222" s="13">
        <f t="shared" si="7"/>
        <v>4.0437089623989153E-4</v>
      </c>
      <c r="U222" s="60">
        <f>+R222/'סכום נכסי הקרן'!$C$42</f>
        <v>2.6611138177110982E-4</v>
      </c>
    </row>
    <row r="223" spans="2:21" ht="13.5" thickBot="1" x14ac:dyDescent="0.25">
      <c r="B223" s="56" t="s">
        <v>680</v>
      </c>
      <c r="C223" s="14" t="s">
        <v>681</v>
      </c>
      <c r="D223" s="14" t="s">
        <v>136</v>
      </c>
      <c r="E223" s="14" t="s">
        <v>231</v>
      </c>
      <c r="F223" s="21">
        <v>1553</v>
      </c>
      <c r="G223" s="14" t="s">
        <v>444</v>
      </c>
      <c r="H223" s="14" t="s">
        <v>487</v>
      </c>
      <c r="I223" s="14" t="s">
        <v>488</v>
      </c>
      <c r="J223" s="52" t="s">
        <v>1150</v>
      </c>
      <c r="K223" s="23">
        <v>1.98</v>
      </c>
      <c r="L223" s="14" t="s">
        <v>49</v>
      </c>
      <c r="M223" s="13">
        <v>8.2000000000000003E-2</v>
      </c>
      <c r="N223" s="13">
        <v>6.9699999999999998E-2</v>
      </c>
      <c r="O223" s="23">
        <v>1046000</v>
      </c>
      <c r="P223" s="24">
        <v>102.99</v>
      </c>
      <c r="Q223" s="23">
        <v>0</v>
      </c>
      <c r="R223" s="23">
        <v>1077.2754</v>
      </c>
      <c r="S223" s="13">
        <v>1.275609756E-2</v>
      </c>
      <c r="T223" s="13">
        <f t="shared" si="7"/>
        <v>1.0385971890307981E-2</v>
      </c>
      <c r="U223" s="60">
        <f>+R223/'סכום נכסי הקרן'!$C$42</f>
        <v>6.8348769816661912E-3</v>
      </c>
    </row>
    <row r="224" spans="2:21" ht="13.5" thickBot="1" x14ac:dyDescent="0.25">
      <c r="B224" s="56" t="s">
        <v>682</v>
      </c>
      <c r="C224" s="14" t="s">
        <v>683</v>
      </c>
      <c r="D224" s="14" t="s">
        <v>136</v>
      </c>
      <c r="E224" s="14" t="s">
        <v>231</v>
      </c>
      <c r="F224" s="21">
        <v>1756</v>
      </c>
      <c r="G224" s="14" t="s">
        <v>438</v>
      </c>
      <c r="H224" s="14" t="s">
        <v>487</v>
      </c>
      <c r="I224" s="14" t="s">
        <v>488</v>
      </c>
      <c r="J224" s="52" t="s">
        <v>1150</v>
      </c>
      <c r="K224" s="23">
        <v>2.39</v>
      </c>
      <c r="L224" s="14" t="s">
        <v>49</v>
      </c>
      <c r="M224" s="13">
        <v>4.4999999999999998E-2</v>
      </c>
      <c r="N224" s="13">
        <v>6.6400000000000001E-2</v>
      </c>
      <c r="O224" s="23">
        <v>35605</v>
      </c>
      <c r="P224" s="24">
        <v>95.41</v>
      </c>
      <c r="Q224" s="23">
        <v>0</v>
      </c>
      <c r="R224" s="23">
        <v>33.970730000000003</v>
      </c>
      <c r="S224" s="13">
        <v>9.8902777777777794E-5</v>
      </c>
      <c r="T224" s="13">
        <f t="shared" si="7"/>
        <v>3.2751053897011115E-4</v>
      </c>
      <c r="U224" s="60">
        <f>+R224/'סכום נכסי הקרן'!$C$42</f>
        <v>2.1553055098760926E-4</v>
      </c>
    </row>
    <row r="225" spans="2:21" ht="13.5" thickBot="1" x14ac:dyDescent="0.25">
      <c r="B225" s="56" t="s">
        <v>684</v>
      </c>
      <c r="C225" s="14" t="s">
        <v>685</v>
      </c>
      <c r="D225" s="14" t="s">
        <v>136</v>
      </c>
      <c r="E225" s="14" t="s">
        <v>231</v>
      </c>
      <c r="F225" s="21">
        <v>1979</v>
      </c>
      <c r="G225" s="14" t="s">
        <v>444</v>
      </c>
      <c r="H225" s="14" t="s">
        <v>487</v>
      </c>
      <c r="I225" s="14" t="s">
        <v>488</v>
      </c>
      <c r="J225" s="52" t="s">
        <v>1150</v>
      </c>
      <c r="K225" s="23">
        <v>2.65</v>
      </c>
      <c r="L225" s="14" t="s">
        <v>49</v>
      </c>
      <c r="M225" s="13">
        <v>8.5000000000000006E-2</v>
      </c>
      <c r="N225" s="13">
        <v>9.1899999999999996E-2</v>
      </c>
      <c r="O225" s="23">
        <v>896000</v>
      </c>
      <c r="P225" s="24">
        <v>101.1</v>
      </c>
      <c r="Q225" s="23">
        <v>0</v>
      </c>
      <c r="R225" s="23">
        <v>905.85599999999999</v>
      </c>
      <c r="S225" s="13">
        <v>9.2840120190000007E-3</v>
      </c>
      <c r="T225" s="13">
        <f t="shared" si="7"/>
        <v>8.7333238581952452E-3</v>
      </c>
      <c r="U225" s="60">
        <f>+R225/'סכום נכסי הקרן'!$C$42</f>
        <v>5.747290175849378E-3</v>
      </c>
    </row>
    <row r="226" spans="2:21" ht="13.5" thickBot="1" x14ac:dyDescent="0.25">
      <c r="B226" s="56" t="s">
        <v>686</v>
      </c>
      <c r="C226" s="14" t="s">
        <v>687</v>
      </c>
      <c r="D226" s="14" t="s">
        <v>136</v>
      </c>
      <c r="E226" s="14" t="s">
        <v>231</v>
      </c>
      <c r="F226" s="21">
        <v>531</v>
      </c>
      <c r="G226" s="14" t="s">
        <v>444</v>
      </c>
      <c r="H226" s="14" t="s">
        <v>487</v>
      </c>
      <c r="I226" s="14" t="s">
        <v>488</v>
      </c>
      <c r="J226" s="52" t="s">
        <v>1150</v>
      </c>
      <c r="K226" s="23">
        <v>3.55</v>
      </c>
      <c r="L226" s="14" t="s">
        <v>49</v>
      </c>
      <c r="M226" s="13">
        <v>7.7499999999999999E-2</v>
      </c>
      <c r="N226" s="13">
        <v>7.6600000000000001E-2</v>
      </c>
      <c r="O226" s="23">
        <v>371000</v>
      </c>
      <c r="P226" s="24">
        <v>100.82</v>
      </c>
      <c r="Q226" s="23">
        <v>0</v>
      </c>
      <c r="R226" s="23">
        <v>374.04219999999998</v>
      </c>
      <c r="S226" s="13">
        <v>4.3647058819999999E-3</v>
      </c>
      <c r="T226" s="13">
        <f t="shared" si="7"/>
        <v>3.6061268780378311E-3</v>
      </c>
      <c r="U226" s="60">
        <f>+R226/'סכום נכסי הקרן'!$C$42</f>
        <v>2.3731465723173311E-3</v>
      </c>
    </row>
    <row r="227" spans="2:21" ht="13.5" thickBot="1" x14ac:dyDescent="0.25">
      <c r="B227" s="56" t="s">
        <v>688</v>
      </c>
      <c r="C227" s="14" t="s">
        <v>689</v>
      </c>
      <c r="D227" s="14" t="s">
        <v>136</v>
      </c>
      <c r="E227" s="14" t="s">
        <v>231</v>
      </c>
      <c r="F227" s="21">
        <v>1452</v>
      </c>
      <c r="G227" s="14" t="s">
        <v>614</v>
      </c>
      <c r="H227" s="14" t="s">
        <v>487</v>
      </c>
      <c r="I227" s="14" t="s">
        <v>488</v>
      </c>
      <c r="J227" s="52" t="s">
        <v>1150</v>
      </c>
      <c r="K227" s="23">
        <v>2.34</v>
      </c>
      <c r="L227" s="14" t="s">
        <v>49</v>
      </c>
      <c r="M227" s="13">
        <v>6.6000000000000003E-2</v>
      </c>
      <c r="N227" s="13">
        <v>6.54E-2</v>
      </c>
      <c r="O227" s="23">
        <v>250686</v>
      </c>
      <c r="P227" s="24">
        <v>100.4</v>
      </c>
      <c r="Q227" s="23">
        <v>0</v>
      </c>
      <c r="R227" s="23">
        <v>251.68874</v>
      </c>
      <c r="S227" s="13">
        <v>1.5876250791E-2</v>
      </c>
      <c r="T227" s="13">
        <f t="shared" si="7"/>
        <v>2.4265217406310717E-3</v>
      </c>
      <c r="U227" s="60">
        <f>+R227/'סכום נכסי הקרן'!$C$42</f>
        <v>1.5968633235016476E-3</v>
      </c>
    </row>
    <row r="228" spans="2:21" ht="13.5" thickBot="1" x14ac:dyDescent="0.25">
      <c r="B228" s="56" t="s">
        <v>690</v>
      </c>
      <c r="C228" s="14" t="s">
        <v>691</v>
      </c>
      <c r="D228" s="14" t="s">
        <v>136</v>
      </c>
      <c r="E228" s="14" t="s">
        <v>231</v>
      </c>
      <c r="F228" s="21">
        <v>771</v>
      </c>
      <c r="G228" s="14" t="s">
        <v>444</v>
      </c>
      <c r="H228" s="14" t="s">
        <v>487</v>
      </c>
      <c r="I228" s="14" t="s">
        <v>488</v>
      </c>
      <c r="J228" s="52" t="s">
        <v>1150</v>
      </c>
      <c r="K228" s="23">
        <v>2.2799999999999998</v>
      </c>
      <c r="L228" s="14" t="s">
        <v>49</v>
      </c>
      <c r="M228" s="13">
        <v>3.8699999999999998E-2</v>
      </c>
      <c r="N228" s="13">
        <v>5.67E-2</v>
      </c>
      <c r="O228" s="23">
        <v>63555</v>
      </c>
      <c r="P228" s="24">
        <v>96.25</v>
      </c>
      <c r="Q228" s="23">
        <v>0</v>
      </c>
      <c r="R228" s="23">
        <v>61.171689999999998</v>
      </c>
      <c r="S228" s="13">
        <v>1.92564765E-4</v>
      </c>
      <c r="T228" s="13">
        <f t="shared" si="7"/>
        <v>5.8975397825164651E-4</v>
      </c>
      <c r="U228" s="60">
        <f>+R228/'סכום נכסי הקרן'!$C$42</f>
        <v>3.8810964764499398E-4</v>
      </c>
    </row>
    <row r="229" spans="2:21" ht="13.5" thickBot="1" x14ac:dyDescent="0.25">
      <c r="B229" s="56" t="s">
        <v>690</v>
      </c>
      <c r="C229" s="14" t="s">
        <v>692</v>
      </c>
      <c r="D229" s="14" t="s">
        <v>136</v>
      </c>
      <c r="E229" s="14" t="s">
        <v>231</v>
      </c>
      <c r="F229" s="21">
        <v>771</v>
      </c>
      <c r="G229" s="14" t="s">
        <v>444</v>
      </c>
      <c r="H229" s="14" t="s">
        <v>487</v>
      </c>
      <c r="I229" s="14" t="s">
        <v>488</v>
      </c>
      <c r="J229" s="52" t="s">
        <v>1150</v>
      </c>
      <c r="K229" s="23">
        <v>2.2839999999999998</v>
      </c>
      <c r="L229" s="14" t="s">
        <v>49</v>
      </c>
      <c r="M229" s="13">
        <v>3.8699999999999998E-2</v>
      </c>
      <c r="N229" s="13">
        <v>5.67E-2</v>
      </c>
      <c r="O229" s="23">
        <v>155000</v>
      </c>
      <c r="P229" s="24">
        <v>95.996399999999994</v>
      </c>
      <c r="Q229" s="23">
        <v>0</v>
      </c>
      <c r="R229" s="23">
        <v>148.79442</v>
      </c>
      <c r="S229" s="13">
        <v>4.6963320899999999E-4</v>
      </c>
      <c r="T229" s="13">
        <f t="shared" si="7"/>
        <v>1.4345214450777208E-3</v>
      </c>
      <c r="U229" s="60">
        <f>+R229/'סכום נכסי הקרן'!$C$42</f>
        <v>9.440404526626818E-4</v>
      </c>
    </row>
    <row r="230" spans="2:21" ht="13.5" thickBot="1" x14ac:dyDescent="0.25">
      <c r="B230" s="56" t="s">
        <v>693</v>
      </c>
      <c r="C230" s="14" t="s">
        <v>694</v>
      </c>
      <c r="D230" s="14" t="s">
        <v>136</v>
      </c>
      <c r="E230" s="14" t="s">
        <v>231</v>
      </c>
      <c r="F230" s="21">
        <v>771</v>
      </c>
      <c r="G230" s="14" t="s">
        <v>444</v>
      </c>
      <c r="H230" s="14" t="s">
        <v>487</v>
      </c>
      <c r="I230" s="14" t="s">
        <v>488</v>
      </c>
      <c r="J230" s="52" t="s">
        <v>1150</v>
      </c>
      <c r="K230" s="23">
        <v>0.78</v>
      </c>
      <c r="L230" s="14" t="s">
        <v>49</v>
      </c>
      <c r="M230" s="13">
        <v>4.5900000000000003E-2</v>
      </c>
      <c r="N230" s="13">
        <v>7.0999999999999994E-2</v>
      </c>
      <c r="O230" s="23">
        <v>7132.3</v>
      </c>
      <c r="P230" s="24">
        <v>98.22</v>
      </c>
      <c r="Q230" s="23">
        <v>0</v>
      </c>
      <c r="R230" s="23">
        <v>7.00535</v>
      </c>
      <c r="S230" s="13">
        <v>1.13211111E-4</v>
      </c>
      <c r="T230" s="13">
        <f t="shared" si="7"/>
        <v>6.7538317668600819E-5</v>
      </c>
      <c r="U230" s="60">
        <f>+R230/'סכום נכסי הקרן'!$C$42</f>
        <v>4.444611420952827E-5</v>
      </c>
    </row>
    <row r="231" spans="2:21" ht="13.5" thickBot="1" x14ac:dyDescent="0.25">
      <c r="B231" s="56" t="s">
        <v>695</v>
      </c>
      <c r="C231" s="14" t="s">
        <v>696</v>
      </c>
      <c r="D231" s="14" t="s">
        <v>136</v>
      </c>
      <c r="E231" s="14" t="s">
        <v>231</v>
      </c>
      <c r="F231" s="21">
        <v>771</v>
      </c>
      <c r="G231" s="14" t="s">
        <v>444</v>
      </c>
      <c r="H231" s="14" t="s">
        <v>487</v>
      </c>
      <c r="I231" s="14" t="s">
        <v>488</v>
      </c>
      <c r="J231" s="52" t="s">
        <v>1150</v>
      </c>
      <c r="K231" s="23">
        <v>3.41</v>
      </c>
      <c r="L231" s="14" t="s">
        <v>49</v>
      </c>
      <c r="M231" s="13">
        <v>6.3E-2</v>
      </c>
      <c r="N231" s="13">
        <v>6.7100000000000007E-2</v>
      </c>
      <c r="O231" s="23">
        <v>155966.29999999999</v>
      </c>
      <c r="P231" s="25">
        <v>99</v>
      </c>
      <c r="Q231" s="23">
        <v>0</v>
      </c>
      <c r="R231" s="23">
        <v>154.40664000000001</v>
      </c>
      <c r="S231" s="13">
        <v>8.6913983300000003E-4</v>
      </c>
      <c r="T231" s="13">
        <f t="shared" si="7"/>
        <v>1.4886286484560069E-3</v>
      </c>
      <c r="U231" s="60">
        <f>+R231/'סכום נכסי הקרן'!$C$42</f>
        <v>9.7964772012098145E-4</v>
      </c>
    </row>
    <row r="232" spans="2:21" ht="13.5" thickBot="1" x14ac:dyDescent="0.25">
      <c r="B232" s="56" t="s">
        <v>697</v>
      </c>
      <c r="C232" s="14" t="s">
        <v>698</v>
      </c>
      <c r="D232" s="14" t="s">
        <v>136</v>
      </c>
      <c r="E232" s="14" t="s">
        <v>231</v>
      </c>
      <c r="F232" s="21">
        <v>1532</v>
      </c>
      <c r="G232" s="14" t="s">
        <v>444</v>
      </c>
      <c r="H232" s="14" t="s">
        <v>487</v>
      </c>
      <c r="I232" s="14" t="s">
        <v>488</v>
      </c>
      <c r="J232" s="52" t="s">
        <v>1150</v>
      </c>
      <c r="K232" s="23">
        <v>4.05</v>
      </c>
      <c r="L232" s="14" t="s">
        <v>49</v>
      </c>
      <c r="M232" s="13">
        <v>7.0000000000000007E-2</v>
      </c>
      <c r="N232" s="13">
        <v>6.6500000000000004E-2</v>
      </c>
      <c r="O232" s="23">
        <v>668000</v>
      </c>
      <c r="P232" s="24">
        <v>103.9</v>
      </c>
      <c r="Q232" s="23">
        <v>0</v>
      </c>
      <c r="R232" s="23">
        <v>694.05200000000002</v>
      </c>
      <c r="S232" s="13">
        <v>1.301535344E-2</v>
      </c>
      <c r="T232" s="13">
        <f t="shared" si="7"/>
        <v>6.6913294060293544E-3</v>
      </c>
      <c r="U232" s="60">
        <f>+R232/'סכום נכסי הקרן'!$C$42</f>
        <v>4.403479406361069E-3</v>
      </c>
    </row>
    <row r="233" spans="2:21" ht="13.5" thickBot="1" x14ac:dyDescent="0.25">
      <c r="B233" s="56" t="s">
        <v>699</v>
      </c>
      <c r="C233" s="14" t="s">
        <v>700</v>
      </c>
      <c r="D233" s="14" t="s">
        <v>136</v>
      </c>
      <c r="E233" s="14" t="s">
        <v>231</v>
      </c>
      <c r="F233" s="21">
        <v>1095</v>
      </c>
      <c r="G233" s="14" t="s">
        <v>534</v>
      </c>
      <c r="H233" s="14" t="s">
        <v>487</v>
      </c>
      <c r="I233" s="14" t="s">
        <v>488</v>
      </c>
      <c r="J233" s="52" t="s">
        <v>1150</v>
      </c>
      <c r="K233" s="23">
        <v>2.69</v>
      </c>
      <c r="L233" s="14" t="s">
        <v>49</v>
      </c>
      <c r="M233" s="13">
        <v>7.1999999999999995E-2</v>
      </c>
      <c r="N233" s="13">
        <v>5.6399999999999999E-2</v>
      </c>
      <c r="O233" s="23">
        <v>444309.16</v>
      </c>
      <c r="P233" s="24">
        <v>104.33</v>
      </c>
      <c r="Q233" s="23">
        <v>0</v>
      </c>
      <c r="R233" s="23">
        <v>463.54775000000001</v>
      </c>
      <c r="S233" s="13">
        <v>8.7292678000000002E-4</v>
      </c>
      <c r="T233" s="13">
        <f t="shared" si="7"/>
        <v>4.4690465421520923E-3</v>
      </c>
      <c r="U233" s="60">
        <f>+R233/'סכום נכסי הקרן'!$C$42</f>
        <v>2.9410231092050873E-3</v>
      </c>
    </row>
    <row r="234" spans="2:21" ht="13.5" thickBot="1" x14ac:dyDescent="0.25">
      <c r="B234" s="56" t="s">
        <v>701</v>
      </c>
      <c r="C234" s="14" t="s">
        <v>702</v>
      </c>
      <c r="D234" s="14" t="s">
        <v>136</v>
      </c>
      <c r="E234" s="14" t="s">
        <v>231</v>
      </c>
      <c r="F234" s="21">
        <v>823</v>
      </c>
      <c r="G234" s="14" t="s">
        <v>444</v>
      </c>
      <c r="H234" s="14" t="s">
        <v>487</v>
      </c>
      <c r="I234" s="14" t="s">
        <v>488</v>
      </c>
      <c r="J234" s="52" t="s">
        <v>1150</v>
      </c>
      <c r="K234" s="23">
        <v>1.1100000000000001</v>
      </c>
      <c r="L234" s="14" t="s">
        <v>49</v>
      </c>
      <c r="M234" s="13">
        <v>5.62E-2</v>
      </c>
      <c r="N234" s="13">
        <v>8.6999999999999994E-2</v>
      </c>
      <c r="O234" s="23">
        <v>275000</v>
      </c>
      <c r="P234" s="24">
        <v>96.93</v>
      </c>
      <c r="Q234" s="23">
        <v>7.7275</v>
      </c>
      <c r="R234" s="23">
        <v>274.28500000000003</v>
      </c>
      <c r="S234" s="13">
        <v>1.164031018E-3</v>
      </c>
      <c r="T234" s="13">
        <f t="shared" si="7"/>
        <v>2.6443714392189082E-3</v>
      </c>
      <c r="U234" s="60">
        <f>+R234/'סכום נכסי הקרן'!$C$42</f>
        <v>1.7402274598643127E-3</v>
      </c>
    </row>
    <row r="235" spans="2:21" ht="13.5" thickBot="1" x14ac:dyDescent="0.25">
      <c r="B235" s="56" t="s">
        <v>703</v>
      </c>
      <c r="C235" s="14" t="s">
        <v>704</v>
      </c>
      <c r="D235" s="14" t="s">
        <v>136</v>
      </c>
      <c r="E235" s="14" t="s">
        <v>231</v>
      </c>
      <c r="F235" s="21">
        <v>1331</v>
      </c>
      <c r="G235" s="14" t="s">
        <v>444</v>
      </c>
      <c r="H235" s="14" t="s">
        <v>487</v>
      </c>
      <c r="I235" s="14" t="s">
        <v>488</v>
      </c>
      <c r="J235" s="52" t="s">
        <v>1150</v>
      </c>
      <c r="K235" s="23">
        <v>0.08</v>
      </c>
      <c r="L235" s="14" t="s">
        <v>49</v>
      </c>
      <c r="M235" s="13">
        <v>1.4E-2</v>
      </c>
      <c r="N235" s="13">
        <v>2.5506000000000002</v>
      </c>
      <c r="O235" s="23">
        <v>52500</v>
      </c>
      <c r="P235" s="24">
        <v>90.74</v>
      </c>
      <c r="Q235" s="23">
        <v>0</v>
      </c>
      <c r="R235" s="23">
        <v>47.638500000000001</v>
      </c>
      <c r="S235" s="13">
        <v>1.25E-3</v>
      </c>
      <c r="T235" s="13">
        <f t="shared" si="7"/>
        <v>4.5928099898729404E-4</v>
      </c>
      <c r="U235" s="60">
        <f>+R235/'סכום נכסי הקרן'!$C$42</f>
        <v>3.022470271678949E-4</v>
      </c>
    </row>
    <row r="236" spans="2:21" ht="13.5" thickBot="1" x14ac:dyDescent="0.25">
      <c r="B236" s="56" t="s">
        <v>705</v>
      </c>
      <c r="C236" s="14" t="s">
        <v>706</v>
      </c>
      <c r="D236" s="14" t="s">
        <v>136</v>
      </c>
      <c r="E236" s="14" t="s">
        <v>231</v>
      </c>
      <c r="F236" s="21">
        <v>1903</v>
      </c>
      <c r="G236" s="14" t="s">
        <v>444</v>
      </c>
      <c r="H236" s="14" t="s">
        <v>487</v>
      </c>
      <c r="I236" s="14" t="s">
        <v>488</v>
      </c>
      <c r="J236" s="52" t="s">
        <v>1150</v>
      </c>
      <c r="K236" s="23">
        <v>2.19</v>
      </c>
      <c r="L236" s="14" t="s">
        <v>49</v>
      </c>
      <c r="M236" s="13">
        <v>5.6000000000000001E-2</v>
      </c>
      <c r="N236" s="13">
        <v>8.8400000000000006E-2</v>
      </c>
      <c r="O236" s="23">
        <v>20500</v>
      </c>
      <c r="P236" s="24">
        <v>93.69</v>
      </c>
      <c r="Q236" s="23">
        <v>0.57399999999999995</v>
      </c>
      <c r="R236" s="23">
        <v>19.780449999999998</v>
      </c>
      <c r="S236" s="13">
        <v>1.20588235E-4</v>
      </c>
      <c r="T236" s="13">
        <f t="shared" si="7"/>
        <v>1.9070257956103193E-4</v>
      </c>
      <c r="U236" s="60">
        <f>+R236/'סכום נכסי הקרן'!$C$42</f>
        <v>1.2549896005422477E-4</v>
      </c>
    </row>
    <row r="237" spans="2:21" ht="13.5" thickBot="1" x14ac:dyDescent="0.25">
      <c r="B237" s="56" t="s">
        <v>707</v>
      </c>
      <c r="C237" s="14" t="s">
        <v>708</v>
      </c>
      <c r="D237" s="14" t="s">
        <v>136</v>
      </c>
      <c r="E237" s="14" t="s">
        <v>231</v>
      </c>
      <c r="F237" s="21">
        <v>1903</v>
      </c>
      <c r="G237" s="14" t="s">
        <v>444</v>
      </c>
      <c r="H237" s="14" t="s">
        <v>487</v>
      </c>
      <c r="I237" s="14" t="s">
        <v>488</v>
      </c>
      <c r="J237" s="52" t="s">
        <v>1150</v>
      </c>
      <c r="K237" s="23">
        <v>2.23</v>
      </c>
      <c r="L237" s="14" t="s">
        <v>49</v>
      </c>
      <c r="M237" s="13">
        <v>8.8900000000000007E-2</v>
      </c>
      <c r="N237" s="13">
        <v>7.1999999999999995E-2</v>
      </c>
      <c r="O237" s="23">
        <v>654000</v>
      </c>
      <c r="P237" s="24">
        <v>103.86</v>
      </c>
      <c r="Q237" s="23">
        <v>23.73366</v>
      </c>
      <c r="R237" s="23">
        <v>702.97806000000003</v>
      </c>
      <c r="S237" s="13">
        <v>6.6734693870000002E-3</v>
      </c>
      <c r="T237" s="13">
        <f t="shared" si="7"/>
        <v>6.7773852170607794E-3</v>
      </c>
      <c r="U237" s="60">
        <f>+R237/'סכום נכסי הקרן'!$C$42</f>
        <v>4.4601116491756474E-3</v>
      </c>
    </row>
    <row r="238" spans="2:21" ht="13.5" thickBot="1" x14ac:dyDescent="0.25">
      <c r="B238" s="56" t="s">
        <v>709</v>
      </c>
      <c r="C238" s="14" t="s">
        <v>710</v>
      </c>
      <c r="D238" s="14" t="s">
        <v>136</v>
      </c>
      <c r="E238" s="14" t="s">
        <v>231</v>
      </c>
      <c r="F238" s="21">
        <v>434</v>
      </c>
      <c r="G238" s="14" t="s">
        <v>444</v>
      </c>
      <c r="H238" s="14" t="s">
        <v>487</v>
      </c>
      <c r="I238" s="14" t="s">
        <v>488</v>
      </c>
      <c r="J238" s="52" t="s">
        <v>1150</v>
      </c>
      <c r="K238" s="23">
        <v>2.41</v>
      </c>
      <c r="L238" s="14" t="s">
        <v>49</v>
      </c>
      <c r="M238" s="13">
        <v>3.95E-2</v>
      </c>
      <c r="N238" s="13">
        <v>7.3400000000000007E-2</v>
      </c>
      <c r="O238" s="23">
        <v>68000</v>
      </c>
      <c r="P238" s="24">
        <v>92.62</v>
      </c>
      <c r="Q238" s="23">
        <v>0</v>
      </c>
      <c r="R238" s="23">
        <v>62.9816</v>
      </c>
      <c r="S238" s="13">
        <v>8.1105128945227803E-5</v>
      </c>
      <c r="T238" s="13">
        <f t="shared" si="7"/>
        <v>6.0720325295334984E-4</v>
      </c>
      <c r="U238" s="60">
        <f>+R238/'סכום נכסי הקרן'!$C$42</f>
        <v>3.9959279503505547E-4</v>
      </c>
    </row>
    <row r="239" spans="2:21" ht="13.5" thickBot="1" x14ac:dyDescent="0.25">
      <c r="B239" s="56" t="s">
        <v>711</v>
      </c>
      <c r="C239" s="14" t="s">
        <v>712</v>
      </c>
      <c r="D239" s="14" t="s">
        <v>136</v>
      </c>
      <c r="E239" s="14" t="s">
        <v>231</v>
      </c>
      <c r="F239" s="21">
        <v>2429</v>
      </c>
      <c r="G239" s="14" t="s">
        <v>444</v>
      </c>
      <c r="H239" s="14" t="s">
        <v>487</v>
      </c>
      <c r="I239" s="14" t="s">
        <v>488</v>
      </c>
      <c r="J239" s="52" t="s">
        <v>1150</v>
      </c>
      <c r="K239" s="23">
        <v>3.96</v>
      </c>
      <c r="L239" s="14" t="s">
        <v>49</v>
      </c>
      <c r="M239" s="13">
        <v>8.1500000000000003E-2</v>
      </c>
      <c r="N239" s="13">
        <v>8.3099999999999993E-2</v>
      </c>
      <c r="O239" s="23">
        <v>3000000</v>
      </c>
      <c r="P239" s="25">
        <v>0</v>
      </c>
      <c r="Q239" s="23">
        <v>0</v>
      </c>
      <c r="R239" s="23">
        <v>2985</v>
      </c>
      <c r="S239" s="13">
        <v>1.4542704651999999E-2</v>
      </c>
      <c r="T239" s="13">
        <f t="shared" si="7"/>
        <v>2.8778273496795084E-2</v>
      </c>
      <c r="U239" s="60">
        <f>+R239/'סכום נכסי הקרן'!$C$42</f>
        <v>1.8938618472373527E-2</v>
      </c>
    </row>
    <row r="240" spans="2:21" ht="13.5" thickBot="1" x14ac:dyDescent="0.25">
      <c r="B240" s="56" t="s">
        <v>713</v>
      </c>
      <c r="C240" s="14" t="s">
        <v>714</v>
      </c>
      <c r="D240" s="14" t="s">
        <v>136</v>
      </c>
      <c r="E240" s="14" t="s">
        <v>231</v>
      </c>
      <c r="F240" s="21">
        <v>1831</v>
      </c>
      <c r="G240" s="14" t="s">
        <v>491</v>
      </c>
      <c r="H240" s="14" t="s">
        <v>487</v>
      </c>
      <c r="I240" s="14" t="s">
        <v>488</v>
      </c>
      <c r="J240" s="52" t="s">
        <v>1150</v>
      </c>
      <c r="K240" s="23">
        <v>4.49</v>
      </c>
      <c r="L240" s="14" t="s">
        <v>49</v>
      </c>
      <c r="M240" s="13">
        <v>0.05</v>
      </c>
      <c r="N240" s="13">
        <v>4.2799999999999998E-2</v>
      </c>
      <c r="O240" s="23">
        <v>24000</v>
      </c>
      <c r="P240" s="24">
        <v>103.4</v>
      </c>
      <c r="Q240" s="23">
        <v>0</v>
      </c>
      <c r="R240" s="23">
        <v>24.815999999999999</v>
      </c>
      <c r="S240" s="13">
        <v>5.88884799411115E-5</v>
      </c>
      <c r="T240" s="13">
        <f t="shared" si="7"/>
        <v>2.3925012901054163E-4</v>
      </c>
      <c r="U240" s="60">
        <f>+R240/'סכום נכסי הקרן'!$C$42</f>
        <v>1.5744748945072746E-4</v>
      </c>
    </row>
    <row r="241" spans="2:21" ht="13.5" thickBot="1" x14ac:dyDescent="0.25">
      <c r="B241" s="56" t="s">
        <v>715</v>
      </c>
      <c r="C241" s="14" t="s">
        <v>716</v>
      </c>
      <c r="D241" s="14" t="s">
        <v>136</v>
      </c>
      <c r="E241" s="14" t="s">
        <v>231</v>
      </c>
      <c r="F241" s="21">
        <v>1831</v>
      </c>
      <c r="G241" s="14" t="s">
        <v>491</v>
      </c>
      <c r="H241" s="14" t="s">
        <v>487</v>
      </c>
      <c r="I241" s="14" t="s">
        <v>488</v>
      </c>
      <c r="J241" s="52" t="s">
        <v>1150</v>
      </c>
      <c r="K241" s="23">
        <v>4.24</v>
      </c>
      <c r="L241" s="14" t="s">
        <v>49</v>
      </c>
      <c r="M241" s="13">
        <v>6.9500000000000006E-2</v>
      </c>
      <c r="N241" s="13">
        <v>6.0900000000000003E-2</v>
      </c>
      <c r="O241" s="23">
        <v>44000</v>
      </c>
      <c r="P241" s="25">
        <v>104</v>
      </c>
      <c r="Q241" s="23">
        <v>0</v>
      </c>
      <c r="R241" s="23">
        <v>45.76</v>
      </c>
      <c r="S241" s="13">
        <v>1.8807357E-4</v>
      </c>
      <c r="T241" s="13">
        <f t="shared" si="7"/>
        <v>4.4117045065773634E-4</v>
      </c>
      <c r="U241" s="60">
        <f>+R241/'סכום נכסי הקרן'!$C$42</f>
        <v>2.90328703951696E-4</v>
      </c>
    </row>
    <row r="242" spans="2:21" ht="13.5" thickBot="1" x14ac:dyDescent="0.25">
      <c r="B242" s="56" t="s">
        <v>717</v>
      </c>
      <c r="C242" s="14" t="s">
        <v>718</v>
      </c>
      <c r="D242" s="14" t="s">
        <v>136</v>
      </c>
      <c r="E242" s="14" t="s">
        <v>231</v>
      </c>
      <c r="F242" s="21">
        <v>2385</v>
      </c>
      <c r="G242" s="14" t="s">
        <v>444</v>
      </c>
      <c r="H242" s="14" t="s">
        <v>487</v>
      </c>
      <c r="I242" s="14" t="s">
        <v>488</v>
      </c>
      <c r="J242" s="52" t="s">
        <v>1150</v>
      </c>
      <c r="K242" s="23">
        <v>1.81</v>
      </c>
      <c r="L242" s="14" t="s">
        <v>49</v>
      </c>
      <c r="M242" s="13">
        <v>0.06</v>
      </c>
      <c r="N242" s="13">
        <v>7.4200000000000002E-2</v>
      </c>
      <c r="O242" s="23">
        <v>325000</v>
      </c>
      <c r="P242" s="24">
        <v>98.26</v>
      </c>
      <c r="Q242" s="23">
        <v>0</v>
      </c>
      <c r="R242" s="23">
        <v>319.34500000000003</v>
      </c>
      <c r="S242" s="13">
        <v>1.2999999999999999E-3</v>
      </c>
      <c r="T242" s="13">
        <f t="shared" si="7"/>
        <v>3.0787932160247999E-3</v>
      </c>
      <c r="U242" s="60">
        <f>+R242/'סכום נכסי הקרן'!$C$42</f>
        <v>2.0261149467538106E-3</v>
      </c>
    </row>
    <row r="243" spans="2:21" ht="13.5" thickBot="1" x14ac:dyDescent="0.25">
      <c r="B243" s="56" t="s">
        <v>719</v>
      </c>
      <c r="C243" s="14" t="s">
        <v>720</v>
      </c>
      <c r="D243" s="14" t="s">
        <v>136</v>
      </c>
      <c r="E243" s="14" t="s">
        <v>231</v>
      </c>
      <c r="F243" s="21">
        <v>2344</v>
      </c>
      <c r="G243" s="14" t="s">
        <v>677</v>
      </c>
      <c r="H243" s="14" t="s">
        <v>487</v>
      </c>
      <c r="I243" s="14" t="s">
        <v>488</v>
      </c>
      <c r="J243" s="52" t="s">
        <v>1150</v>
      </c>
      <c r="K243" s="23">
        <v>2.9</v>
      </c>
      <c r="L243" s="14" t="s">
        <v>49</v>
      </c>
      <c r="M243" s="13">
        <v>5.2999999999999999E-2</v>
      </c>
      <c r="N243" s="13">
        <v>8.7999999999999995E-2</v>
      </c>
      <c r="O243" s="23">
        <v>62700</v>
      </c>
      <c r="P243" s="24">
        <v>91.09</v>
      </c>
      <c r="Q243" s="23">
        <v>0</v>
      </c>
      <c r="R243" s="23">
        <v>57.113430000000001</v>
      </c>
      <c r="S243" s="13">
        <v>2.6824470400000001E-4</v>
      </c>
      <c r="T243" s="13">
        <f t="shared" si="7"/>
        <v>5.5062844518595023E-4</v>
      </c>
      <c r="U243" s="60">
        <f>+R243/'סכום נכסי הקרן'!$C$42</f>
        <v>3.623616282809422E-4</v>
      </c>
    </row>
    <row r="244" spans="2:21" ht="13.5" thickBot="1" x14ac:dyDescent="0.25">
      <c r="B244" s="56" t="s">
        <v>719</v>
      </c>
      <c r="C244" s="14" t="s">
        <v>721</v>
      </c>
      <c r="D244" s="14" t="s">
        <v>136</v>
      </c>
      <c r="E244" s="14" t="s">
        <v>231</v>
      </c>
      <c r="F244" s="21">
        <v>2344</v>
      </c>
      <c r="G244" s="14" t="s">
        <v>677</v>
      </c>
      <c r="H244" s="14" t="s">
        <v>487</v>
      </c>
      <c r="I244" s="14" t="s">
        <v>488</v>
      </c>
      <c r="J244" s="52" t="s">
        <v>1150</v>
      </c>
      <c r="K244" s="23">
        <v>2.8980000000000001</v>
      </c>
      <c r="L244" s="14" t="s">
        <v>49</v>
      </c>
      <c r="M244" s="13">
        <v>5.2999999999999999E-2</v>
      </c>
      <c r="N244" s="13">
        <v>8.7999999999999995E-2</v>
      </c>
      <c r="O244" s="23">
        <v>109250</v>
      </c>
      <c r="P244" s="24">
        <v>90.496600000000001</v>
      </c>
      <c r="Q244" s="23">
        <v>0</v>
      </c>
      <c r="R244" s="23">
        <v>98.867530000000002</v>
      </c>
      <c r="S244" s="13">
        <v>4.6739607499999999E-4</v>
      </c>
      <c r="T244" s="13">
        <f t="shared" si="7"/>
        <v>9.531781635821082E-4</v>
      </c>
      <c r="U244" s="60">
        <f>+R244/'סכום נכסי הקרן'!$C$42</f>
        <v>6.2727451590483885E-4</v>
      </c>
    </row>
    <row r="245" spans="2:21" ht="13.5" thickBot="1" x14ac:dyDescent="0.25">
      <c r="B245" s="56" t="s">
        <v>724</v>
      </c>
      <c r="C245" s="14" t="s">
        <v>725</v>
      </c>
      <c r="D245" s="14" t="s">
        <v>136</v>
      </c>
      <c r="E245" s="14" t="s">
        <v>231</v>
      </c>
      <c r="F245" s="21">
        <v>328</v>
      </c>
      <c r="G245" s="14" t="s">
        <v>726</v>
      </c>
      <c r="H245" s="14" t="s">
        <v>487</v>
      </c>
      <c r="I245" s="14" t="s">
        <v>488</v>
      </c>
      <c r="J245" s="52" t="s">
        <v>1150</v>
      </c>
      <c r="K245" s="23">
        <v>1.97</v>
      </c>
      <c r="L245" s="14" t="s">
        <v>49</v>
      </c>
      <c r="M245" s="13">
        <v>1.9900000000000001E-2</v>
      </c>
      <c r="N245" s="13">
        <v>5.0999999999999997E-2</v>
      </c>
      <c r="O245" s="23">
        <v>63750</v>
      </c>
      <c r="P245" s="24">
        <v>94.28</v>
      </c>
      <c r="Q245" s="23">
        <v>0</v>
      </c>
      <c r="R245" s="23">
        <v>60.103499999999997</v>
      </c>
      <c r="S245" s="13">
        <v>4.2499999999999998E-4</v>
      </c>
      <c r="T245" s="13">
        <f t="shared" si="7"/>
        <v>5.7945559836335787E-4</v>
      </c>
      <c r="U245" s="60">
        <f>+R245/'סכום נכסי הקרן'!$C$42</f>
        <v>3.8133241385403759E-4</v>
      </c>
    </row>
    <row r="246" spans="2:21" ht="13.5" thickBot="1" x14ac:dyDescent="0.25">
      <c r="B246" s="55" t="s">
        <v>727</v>
      </c>
      <c r="C246" s="52" t="s">
        <v>1150</v>
      </c>
      <c r="D246" s="52" t="s">
        <v>1150</v>
      </c>
      <c r="E246" s="52" t="s">
        <v>1150</v>
      </c>
      <c r="F246" s="52" t="s">
        <v>1150</v>
      </c>
      <c r="G246" s="52" t="s">
        <v>1150</v>
      </c>
      <c r="H246" s="52" t="s">
        <v>1150</v>
      </c>
      <c r="I246" s="52" t="s">
        <v>1150</v>
      </c>
      <c r="J246" s="52" t="s">
        <v>1150</v>
      </c>
      <c r="K246" s="22">
        <v>3.148348819133</v>
      </c>
      <c r="L246" s="52" t="s">
        <v>1150</v>
      </c>
      <c r="M246" s="52" t="s">
        <v>1150</v>
      </c>
      <c r="N246" s="52" t="s">
        <v>1150</v>
      </c>
      <c r="O246" s="52" t="s">
        <v>1150</v>
      </c>
      <c r="P246" s="52" t="s">
        <v>1150</v>
      </c>
      <c r="Q246" s="52" t="s">
        <v>1150</v>
      </c>
      <c r="R246" s="22">
        <f>SUM(R247:R256)</f>
        <v>1653.8704599999999</v>
      </c>
      <c r="S246" s="52" t="s">
        <v>1150</v>
      </c>
      <c r="T246" s="20">
        <f t="shared" ref="T246:U246" si="8">SUM(T247:T256)</f>
        <v>1.5944903325343481E-2</v>
      </c>
      <c r="U246" s="59">
        <f t="shared" si="8"/>
        <v>1.049313957945357E-2</v>
      </c>
    </row>
    <row r="247" spans="2:21" ht="13.5" thickBot="1" x14ac:dyDescent="0.25">
      <c r="B247" s="56" t="s">
        <v>728</v>
      </c>
      <c r="C247" s="14" t="s">
        <v>729</v>
      </c>
      <c r="D247" s="14" t="s">
        <v>136</v>
      </c>
      <c r="E247" s="14" t="s">
        <v>231</v>
      </c>
      <c r="F247" s="21">
        <v>232</v>
      </c>
      <c r="G247" s="14" t="s">
        <v>534</v>
      </c>
      <c r="H247" s="14" t="s">
        <v>293</v>
      </c>
      <c r="I247" s="14" t="s">
        <v>96</v>
      </c>
      <c r="J247" s="52" t="s">
        <v>1150</v>
      </c>
      <c r="K247" s="23">
        <v>1</v>
      </c>
      <c r="L247" s="14" t="s">
        <v>49</v>
      </c>
      <c r="M247" s="13">
        <v>3.49E-2</v>
      </c>
      <c r="N247" s="13">
        <v>5.67E-2</v>
      </c>
      <c r="O247" s="23">
        <v>6000</v>
      </c>
      <c r="P247" s="24">
        <v>99.2</v>
      </c>
      <c r="Q247" s="23">
        <v>0</v>
      </c>
      <c r="R247" s="23">
        <v>5.952</v>
      </c>
      <c r="S247" s="13">
        <v>8.9331061630540107E-6</v>
      </c>
      <c r="T247" s="13">
        <f t="shared" ref="T247:T256" si="9">+R247/$R$11</f>
        <v>5.7383009665971307E-5</v>
      </c>
      <c r="U247" s="60">
        <f>+R247/'סכום נכסי הקרן'!$C$42</f>
        <v>3.7763034220290532E-5</v>
      </c>
    </row>
    <row r="248" spans="2:21" ht="13.5" thickBot="1" x14ac:dyDescent="0.25">
      <c r="B248" s="56" t="s">
        <v>730</v>
      </c>
      <c r="C248" s="14" t="s">
        <v>731</v>
      </c>
      <c r="D248" s="14" t="s">
        <v>136</v>
      </c>
      <c r="E248" s="14" t="s">
        <v>231</v>
      </c>
      <c r="F248" s="21">
        <v>2356</v>
      </c>
      <c r="G248" s="14" t="s">
        <v>438</v>
      </c>
      <c r="H248" s="14" t="s">
        <v>368</v>
      </c>
      <c r="I248" s="14" t="s">
        <v>96</v>
      </c>
      <c r="J248" s="52" t="s">
        <v>1150</v>
      </c>
      <c r="K248" s="23">
        <v>2.92</v>
      </c>
      <c r="L248" s="14" t="s">
        <v>49</v>
      </c>
      <c r="M248" s="13">
        <v>4.7199999999999999E-2</v>
      </c>
      <c r="N248" s="13">
        <v>8.0199999999999994E-2</v>
      </c>
      <c r="O248" s="23">
        <v>68121</v>
      </c>
      <c r="P248" s="24">
        <v>105.21</v>
      </c>
      <c r="Q248" s="23">
        <v>0</v>
      </c>
      <c r="R248" s="23">
        <v>71.670100000000005</v>
      </c>
      <c r="S248" s="13">
        <v>2.0707862900000001E-4</v>
      </c>
      <c r="T248" s="13">
        <f t="shared" si="9"/>
        <v>6.9096875689871138E-4</v>
      </c>
      <c r="U248" s="60">
        <f>+R248/'סכום נכסי הקרן'!$C$42</f>
        <v>4.547178156706392E-4</v>
      </c>
    </row>
    <row r="249" spans="2:21" ht="13.5" thickBot="1" x14ac:dyDescent="0.25">
      <c r="B249" s="56" t="s">
        <v>732</v>
      </c>
      <c r="C249" s="14" t="s">
        <v>733</v>
      </c>
      <c r="D249" s="14" t="s">
        <v>136</v>
      </c>
      <c r="E249" s="14" t="s">
        <v>231</v>
      </c>
      <c r="F249" s="21">
        <v>1742</v>
      </c>
      <c r="G249" s="14" t="s">
        <v>438</v>
      </c>
      <c r="H249" s="14" t="s">
        <v>376</v>
      </c>
      <c r="I249" s="14" t="s">
        <v>271</v>
      </c>
      <c r="J249" s="52" t="s">
        <v>1150</v>
      </c>
      <c r="K249" s="23">
        <v>3.39</v>
      </c>
      <c r="L249" s="14" t="s">
        <v>49</v>
      </c>
      <c r="M249" s="13">
        <v>4.2999999999999997E-2</v>
      </c>
      <c r="N249" s="13">
        <v>8.3299999999999999E-2</v>
      </c>
      <c r="O249" s="23">
        <v>464635.94</v>
      </c>
      <c r="P249" s="24">
        <v>85.95</v>
      </c>
      <c r="Q249" s="23">
        <v>0</v>
      </c>
      <c r="R249" s="23">
        <v>399.35458999999997</v>
      </c>
      <c r="S249" s="13">
        <v>4.0013942500000002E-4</v>
      </c>
      <c r="T249" s="13">
        <f t="shared" si="9"/>
        <v>3.8501626844959689E-3</v>
      </c>
      <c r="U249" s="60">
        <f>+R249/'סכום נכסי הקרן'!$C$42</f>
        <v>2.5337434556787792E-3</v>
      </c>
    </row>
    <row r="250" spans="2:21" ht="13.5" thickBot="1" x14ac:dyDescent="0.25">
      <c r="B250" s="56" t="s">
        <v>734</v>
      </c>
      <c r="C250" s="14" t="s">
        <v>735</v>
      </c>
      <c r="D250" s="14" t="s">
        <v>136</v>
      </c>
      <c r="E250" s="14" t="s">
        <v>231</v>
      </c>
      <c r="F250" s="21">
        <v>259</v>
      </c>
      <c r="G250" s="14" t="s">
        <v>269</v>
      </c>
      <c r="H250" s="14" t="s">
        <v>408</v>
      </c>
      <c r="I250" s="14" t="s">
        <v>96</v>
      </c>
      <c r="J250" s="52" t="s">
        <v>1150</v>
      </c>
      <c r="K250" s="23">
        <v>0.97</v>
      </c>
      <c r="L250" s="14" t="s">
        <v>49</v>
      </c>
      <c r="M250" s="13">
        <v>4.7E-2</v>
      </c>
      <c r="N250" s="13">
        <v>5.7000000000000002E-2</v>
      </c>
      <c r="O250" s="23">
        <v>3671.04</v>
      </c>
      <c r="P250" s="24">
        <v>99.7</v>
      </c>
      <c r="Q250" s="23">
        <v>0</v>
      </c>
      <c r="R250" s="23">
        <v>3.6600299999999999</v>
      </c>
      <c r="S250" s="13">
        <v>7.4841348670851696E-6</v>
      </c>
      <c r="T250" s="13">
        <f t="shared" si="9"/>
        <v>3.5286212511381878E-5</v>
      </c>
      <c r="U250" s="60">
        <f>+R250/'סכום נכסי הקרן'!$C$42</f>
        <v>2.3221410977367264E-5</v>
      </c>
    </row>
    <row r="251" spans="2:21" ht="13.5" thickBot="1" x14ac:dyDescent="0.25">
      <c r="B251" s="56" t="s">
        <v>736</v>
      </c>
      <c r="C251" s="14" t="s">
        <v>737</v>
      </c>
      <c r="D251" s="14" t="s">
        <v>136</v>
      </c>
      <c r="E251" s="14" t="s">
        <v>231</v>
      </c>
      <c r="F251" s="21">
        <v>576</v>
      </c>
      <c r="G251" s="14" t="s">
        <v>413</v>
      </c>
      <c r="H251" s="14" t="s">
        <v>408</v>
      </c>
      <c r="I251" s="14" t="s">
        <v>96</v>
      </c>
      <c r="J251" s="52" t="s">
        <v>1150</v>
      </c>
      <c r="K251" s="23">
        <v>0.41</v>
      </c>
      <c r="L251" s="14" t="s">
        <v>49</v>
      </c>
      <c r="M251" s="13">
        <v>5.45E-2</v>
      </c>
      <c r="N251" s="13">
        <v>6.4000000000000001E-2</v>
      </c>
      <c r="O251" s="23">
        <v>7000</v>
      </c>
      <c r="P251" s="24">
        <v>94.2</v>
      </c>
      <c r="Q251" s="23">
        <v>0</v>
      </c>
      <c r="R251" s="23">
        <v>6.5940000000000003</v>
      </c>
      <c r="S251" s="13">
        <v>2.1525364116063599E-5</v>
      </c>
      <c r="T251" s="13">
        <f t="shared" si="9"/>
        <v>6.3572507684377482E-5</v>
      </c>
      <c r="U251" s="60">
        <f>+R251/'סכום נכסי הקרן'!$C$42</f>
        <v>4.1836264725906551E-5</v>
      </c>
    </row>
    <row r="252" spans="2:21" ht="13.5" thickBot="1" x14ac:dyDescent="0.25">
      <c r="B252" s="56" t="s">
        <v>738</v>
      </c>
      <c r="C252" s="14" t="s">
        <v>739</v>
      </c>
      <c r="D252" s="14" t="s">
        <v>136</v>
      </c>
      <c r="E252" s="14" t="s">
        <v>231</v>
      </c>
      <c r="F252" s="21">
        <v>576</v>
      </c>
      <c r="G252" s="14" t="s">
        <v>413</v>
      </c>
      <c r="H252" s="14" t="s">
        <v>408</v>
      </c>
      <c r="I252" s="14" t="s">
        <v>96</v>
      </c>
      <c r="J252" s="52" t="s">
        <v>1150</v>
      </c>
      <c r="K252" s="23">
        <v>1.69</v>
      </c>
      <c r="L252" s="14" t="s">
        <v>49</v>
      </c>
      <c r="M252" s="13">
        <v>5.8500000000000003E-2</v>
      </c>
      <c r="N252" s="13">
        <v>5.4100000000000002E-2</v>
      </c>
      <c r="O252" s="23">
        <v>7586.21</v>
      </c>
      <c r="P252" s="24">
        <v>106.3</v>
      </c>
      <c r="Q252" s="23">
        <v>0</v>
      </c>
      <c r="R252" s="23">
        <v>8.0641400000000001</v>
      </c>
      <c r="S252" s="13">
        <v>4.8014610316146503E-5</v>
      </c>
      <c r="T252" s="13">
        <f t="shared" si="9"/>
        <v>7.7746072508021814E-5</v>
      </c>
      <c r="U252" s="60">
        <f>+R252/'סכום נכסי הקרן'!$C$42</f>
        <v>5.1163708799935098E-5</v>
      </c>
    </row>
    <row r="253" spans="2:21" ht="13.5" thickBot="1" x14ac:dyDescent="0.25">
      <c r="B253" s="56" t="s">
        <v>740</v>
      </c>
      <c r="C253" s="14" t="s">
        <v>741</v>
      </c>
      <c r="D253" s="14" t="s">
        <v>136</v>
      </c>
      <c r="E253" s="14" t="s">
        <v>231</v>
      </c>
      <c r="F253" s="21">
        <v>2409</v>
      </c>
      <c r="G253" s="14" t="s">
        <v>426</v>
      </c>
      <c r="H253" s="14" t="s">
        <v>427</v>
      </c>
      <c r="I253" s="14" t="s">
        <v>271</v>
      </c>
      <c r="J253" s="52" t="s">
        <v>1150</v>
      </c>
      <c r="K253" s="23">
        <v>2.39</v>
      </c>
      <c r="L253" s="14" t="s">
        <v>49</v>
      </c>
      <c r="M253" s="13">
        <v>9.2200000000000004E-2</v>
      </c>
      <c r="N253" s="13">
        <v>6.7699999999999996E-2</v>
      </c>
      <c r="O253" s="23">
        <v>174814</v>
      </c>
      <c r="P253" s="24">
        <v>105.99</v>
      </c>
      <c r="Q253" s="23">
        <v>0</v>
      </c>
      <c r="R253" s="23">
        <v>185.28536</v>
      </c>
      <c r="S253" s="13">
        <v>4.1522885300000002E-4</v>
      </c>
      <c r="T253" s="13">
        <f t="shared" si="9"/>
        <v>1.7863292345166285E-3</v>
      </c>
      <c r="U253" s="60">
        <f>+R253/'סכום נכסי הקרן'!$C$42</f>
        <v>1.175560717439323E-3</v>
      </c>
    </row>
    <row r="254" spans="2:21" ht="13.5" thickBot="1" x14ac:dyDescent="0.25">
      <c r="B254" s="56" t="s">
        <v>740</v>
      </c>
      <c r="C254" s="14" t="s">
        <v>742</v>
      </c>
      <c r="D254" s="14" t="s">
        <v>136</v>
      </c>
      <c r="E254" s="14" t="s">
        <v>231</v>
      </c>
      <c r="F254" s="21">
        <v>2409</v>
      </c>
      <c r="G254" s="14" t="s">
        <v>426</v>
      </c>
      <c r="H254" s="14" t="s">
        <v>427</v>
      </c>
      <c r="I254" s="14" t="s">
        <v>271</v>
      </c>
      <c r="J254" s="52" t="s">
        <v>1150</v>
      </c>
      <c r="K254" s="23">
        <v>2.3860000000000001</v>
      </c>
      <c r="L254" s="14" t="s">
        <v>49</v>
      </c>
      <c r="M254" s="13">
        <v>9.2200000000000004E-2</v>
      </c>
      <c r="N254" s="13">
        <v>6.7699999999999996E-2</v>
      </c>
      <c r="O254" s="23">
        <v>130000</v>
      </c>
      <c r="P254" s="24">
        <v>104.47029999999999</v>
      </c>
      <c r="Q254" s="23">
        <v>0</v>
      </c>
      <c r="R254" s="23">
        <v>135.81138999999999</v>
      </c>
      <c r="S254" s="13">
        <v>3.0878391300000001E-4</v>
      </c>
      <c r="T254" s="13">
        <f t="shared" si="9"/>
        <v>1.3093525378224122E-3</v>
      </c>
      <c r="U254" s="60">
        <f>+R254/'סכום נכסי הקרן'!$C$42</f>
        <v>8.6166837501263824E-4</v>
      </c>
    </row>
    <row r="255" spans="2:21" ht="13.5" thickBot="1" x14ac:dyDescent="0.25">
      <c r="B255" s="56" t="s">
        <v>743</v>
      </c>
      <c r="C255" s="14" t="s">
        <v>744</v>
      </c>
      <c r="D255" s="14" t="s">
        <v>136</v>
      </c>
      <c r="E255" s="14" t="s">
        <v>231</v>
      </c>
      <c r="F255" s="21">
        <v>1689</v>
      </c>
      <c r="G255" s="14" t="s">
        <v>534</v>
      </c>
      <c r="H255" s="14" t="s">
        <v>427</v>
      </c>
      <c r="I255" s="14" t="s">
        <v>271</v>
      </c>
      <c r="J255" s="52" t="s">
        <v>1150</v>
      </c>
      <c r="K255" s="23">
        <v>3.3</v>
      </c>
      <c r="L255" s="14" t="s">
        <v>49</v>
      </c>
      <c r="M255" s="13">
        <v>4.6899999999999997E-2</v>
      </c>
      <c r="N255" s="13">
        <v>7.4099999999999999E-2</v>
      </c>
      <c r="O255" s="23">
        <v>264295.65999999997</v>
      </c>
      <c r="P255" s="24">
        <v>96.21</v>
      </c>
      <c r="Q255" s="23">
        <v>0</v>
      </c>
      <c r="R255" s="23">
        <v>254.27885000000001</v>
      </c>
      <c r="S255" s="13">
        <v>1.8038999499999999E-4</v>
      </c>
      <c r="T255" s="13">
        <f t="shared" si="9"/>
        <v>2.4514928943887883E-3</v>
      </c>
      <c r="U255" s="60">
        <f>+R255/'סכום נכסי הקרן'!$C$42</f>
        <v>1.6132965245373191E-3</v>
      </c>
    </row>
    <row r="256" spans="2:21" ht="13.5" thickBot="1" x14ac:dyDescent="0.25">
      <c r="B256" s="56" t="s">
        <v>745</v>
      </c>
      <c r="C256" s="14" t="s">
        <v>746</v>
      </c>
      <c r="D256" s="14" t="s">
        <v>136</v>
      </c>
      <c r="E256" s="14" t="s">
        <v>231</v>
      </c>
      <c r="F256" s="21">
        <v>1689</v>
      </c>
      <c r="G256" s="14" t="s">
        <v>534</v>
      </c>
      <c r="H256" s="14" t="s">
        <v>427</v>
      </c>
      <c r="I256" s="14" t="s">
        <v>271</v>
      </c>
      <c r="J256" s="52" t="s">
        <v>1150</v>
      </c>
      <c r="K256" s="23">
        <v>3.45</v>
      </c>
      <c r="L256" s="14" t="s">
        <v>49</v>
      </c>
      <c r="M256" s="13">
        <v>4.6899999999999997E-2</v>
      </c>
      <c r="N256" s="13">
        <v>7.5300000000000006E-2</v>
      </c>
      <c r="O256" s="23">
        <v>600000</v>
      </c>
      <c r="P256" s="24">
        <v>97.2</v>
      </c>
      <c r="Q256" s="23">
        <v>0</v>
      </c>
      <c r="R256" s="23">
        <v>583.20000000000005</v>
      </c>
      <c r="S256" s="13">
        <v>4.8472353800000002E-4</v>
      </c>
      <c r="T256" s="13">
        <f t="shared" si="9"/>
        <v>5.6226094148512209E-3</v>
      </c>
      <c r="U256" s="60">
        <f>+R256/'סכום נכסי הקרן'!$C$42</f>
        <v>3.700168272391371E-3</v>
      </c>
    </row>
    <row r="257" spans="2:21" ht="13.5" thickBot="1" x14ac:dyDescent="0.25">
      <c r="B257" s="55" t="s">
        <v>747</v>
      </c>
      <c r="C257" s="52" t="s">
        <v>1150</v>
      </c>
      <c r="D257" s="52" t="s">
        <v>1150</v>
      </c>
      <c r="E257" s="52" t="s">
        <v>1150</v>
      </c>
      <c r="F257" s="52" t="s">
        <v>1150</v>
      </c>
      <c r="G257" s="52" t="s">
        <v>1150</v>
      </c>
      <c r="H257" s="52" t="s">
        <v>1150</v>
      </c>
      <c r="I257" s="52" t="s">
        <v>1150</v>
      </c>
      <c r="J257" s="52" t="s">
        <v>1150</v>
      </c>
      <c r="K257" s="52" t="s">
        <v>1150</v>
      </c>
      <c r="L257" s="52" t="s">
        <v>1150</v>
      </c>
      <c r="M257" s="52" t="s">
        <v>1150</v>
      </c>
      <c r="N257" s="52" t="s">
        <v>1150</v>
      </c>
      <c r="O257" s="52" t="s">
        <v>1150</v>
      </c>
      <c r="P257" s="52" t="s">
        <v>1150</v>
      </c>
      <c r="Q257" s="52" t="s">
        <v>1150</v>
      </c>
      <c r="R257" s="52" t="s">
        <v>1150</v>
      </c>
      <c r="S257" s="52" t="s">
        <v>1150</v>
      </c>
      <c r="T257" s="52" t="s">
        <v>1150</v>
      </c>
      <c r="U257" s="66" t="s">
        <v>1150</v>
      </c>
    </row>
    <row r="258" spans="2:21" ht="13.5" thickBot="1" x14ac:dyDescent="0.25">
      <c r="B258" s="55" t="s">
        <v>748</v>
      </c>
      <c r="C258" s="52" t="s">
        <v>1150</v>
      </c>
      <c r="D258" s="52" t="s">
        <v>1150</v>
      </c>
      <c r="E258" s="52" t="s">
        <v>1150</v>
      </c>
      <c r="F258" s="52" t="s">
        <v>1150</v>
      </c>
      <c r="G258" s="52" t="s">
        <v>1150</v>
      </c>
      <c r="H258" s="52" t="s">
        <v>1150</v>
      </c>
      <c r="I258" s="52" t="s">
        <v>1150</v>
      </c>
      <c r="J258" s="52" t="s">
        <v>1150</v>
      </c>
      <c r="K258" s="22">
        <v>2.7451089099570001</v>
      </c>
      <c r="L258" s="52" t="s">
        <v>1150</v>
      </c>
      <c r="M258" s="52" t="s">
        <v>1150</v>
      </c>
      <c r="N258" s="52" t="s">
        <v>1150</v>
      </c>
      <c r="O258" s="52" t="s">
        <v>1150</v>
      </c>
      <c r="P258" s="52" t="s">
        <v>1150</v>
      </c>
      <c r="Q258" s="52" t="s">
        <v>1150</v>
      </c>
      <c r="R258" s="22">
        <f>+R259+R268</f>
        <v>8658.8581900000008</v>
      </c>
      <c r="S258" s="52" t="s">
        <v>1150</v>
      </c>
      <c r="T258" s="20">
        <f t="shared" ref="T258:U258" si="10">+T259+T268</f>
        <v>8.3479728362406719E-2</v>
      </c>
      <c r="U258" s="59">
        <f t="shared" si="10"/>
        <v>5.4936955332260243E-2</v>
      </c>
    </row>
    <row r="259" spans="2:21" ht="13.5" thickBot="1" x14ac:dyDescent="0.25">
      <c r="B259" s="55" t="s">
        <v>749</v>
      </c>
      <c r="C259" s="52" t="s">
        <v>1150</v>
      </c>
      <c r="D259" s="52" t="s">
        <v>1150</v>
      </c>
      <c r="E259" s="52" t="s">
        <v>1150</v>
      </c>
      <c r="F259" s="52" t="s">
        <v>1150</v>
      </c>
      <c r="G259" s="52" t="s">
        <v>1150</v>
      </c>
      <c r="H259" s="52" t="s">
        <v>1150</v>
      </c>
      <c r="I259" s="52" t="s">
        <v>1150</v>
      </c>
      <c r="J259" s="52" t="s">
        <v>1150</v>
      </c>
      <c r="K259" s="22">
        <v>2.4314302850290002</v>
      </c>
      <c r="L259" s="52" t="s">
        <v>1150</v>
      </c>
      <c r="M259" s="52" t="s">
        <v>1150</v>
      </c>
      <c r="N259" s="52" t="s">
        <v>1150</v>
      </c>
      <c r="O259" s="52" t="s">
        <v>1150</v>
      </c>
      <c r="P259" s="52" t="s">
        <v>1150</v>
      </c>
      <c r="Q259" s="52" t="s">
        <v>1150</v>
      </c>
      <c r="R259" s="22">
        <f>SUM(R260:R267)</f>
        <v>5332.1919300000009</v>
      </c>
      <c r="S259" s="52" t="s">
        <v>1150</v>
      </c>
      <c r="T259" s="20">
        <f t="shared" ref="T259:U259" si="11">SUM(T260:T267)</f>
        <v>5.1407463215726507E-2</v>
      </c>
      <c r="U259" s="59">
        <f t="shared" si="11"/>
        <v>3.3830602540616102E-2</v>
      </c>
    </row>
    <row r="260" spans="2:21" ht="13.5" thickBot="1" x14ac:dyDescent="0.25">
      <c r="B260" s="56" t="s">
        <v>750</v>
      </c>
      <c r="C260" s="14" t="s">
        <v>751</v>
      </c>
      <c r="D260" s="14" t="s">
        <v>196</v>
      </c>
      <c r="E260" s="14" t="s">
        <v>752</v>
      </c>
      <c r="F260" s="52" t="s">
        <v>1150</v>
      </c>
      <c r="G260" s="14" t="s">
        <v>753</v>
      </c>
      <c r="H260" s="14" t="s">
        <v>754</v>
      </c>
      <c r="I260" s="14" t="s">
        <v>198</v>
      </c>
      <c r="J260" s="52" t="s">
        <v>1150</v>
      </c>
      <c r="K260" s="23">
        <v>2.6419999999999999</v>
      </c>
      <c r="L260" s="14" t="s">
        <v>50</v>
      </c>
      <c r="M260" s="13">
        <v>3.2550000000000003E-2</v>
      </c>
      <c r="N260" s="13">
        <v>6.9409999999999999E-2</v>
      </c>
      <c r="O260" s="23">
        <v>501500</v>
      </c>
      <c r="P260" s="24">
        <v>88.303799999999995</v>
      </c>
      <c r="Q260" s="23">
        <v>0</v>
      </c>
      <c r="R260" s="23">
        <v>1606.1935800000001</v>
      </c>
      <c r="S260" s="13">
        <v>5.0149999999999999E-4</v>
      </c>
      <c r="T260" s="13">
        <f t="shared" ref="T260:T267" si="12">+R260/$R$11</f>
        <v>1.5485252306209856E-2</v>
      </c>
      <c r="U260" s="60">
        <f>+R260/'סכום נכסי הקרן'!$C$42</f>
        <v>1.019064904669875E-2</v>
      </c>
    </row>
    <row r="261" spans="2:21" ht="13.5" thickBot="1" x14ac:dyDescent="0.25">
      <c r="B261" s="56" t="s">
        <v>755</v>
      </c>
      <c r="C261" s="14" t="s">
        <v>756</v>
      </c>
      <c r="D261" s="14" t="s">
        <v>196</v>
      </c>
      <c r="E261" s="14" t="s">
        <v>752</v>
      </c>
      <c r="F261" s="52" t="s">
        <v>1150</v>
      </c>
      <c r="G261" s="14" t="s">
        <v>753</v>
      </c>
      <c r="H261" s="14" t="s">
        <v>754</v>
      </c>
      <c r="I261" s="14" t="s">
        <v>198</v>
      </c>
      <c r="J261" s="52" t="s">
        <v>1150</v>
      </c>
      <c r="K261" s="23">
        <v>1.9870000000000001</v>
      </c>
      <c r="L261" s="14" t="s">
        <v>50</v>
      </c>
      <c r="M261" s="13">
        <v>3.2750000000000001E-2</v>
      </c>
      <c r="N261" s="13">
        <v>6.3990000000000005E-2</v>
      </c>
      <c r="O261" s="23">
        <v>353100</v>
      </c>
      <c r="P261" s="24">
        <v>91.988</v>
      </c>
      <c r="Q261" s="23">
        <v>0</v>
      </c>
      <c r="R261" s="23">
        <v>1178.0845200000001</v>
      </c>
      <c r="S261" s="13">
        <v>4.7080000000000001E-4</v>
      </c>
      <c r="T261" s="13">
        <f t="shared" si="12"/>
        <v>1.1357868850552953E-2</v>
      </c>
      <c r="U261" s="60">
        <f>+R261/'סכום נכסי הקרן'!$C$42</f>
        <v>7.4744701013364501E-3</v>
      </c>
    </row>
    <row r="262" spans="2:21" ht="13.5" thickBot="1" x14ac:dyDescent="0.25">
      <c r="B262" s="56" t="s">
        <v>757</v>
      </c>
      <c r="C262" s="14" t="s">
        <v>758</v>
      </c>
      <c r="D262" s="14" t="s">
        <v>196</v>
      </c>
      <c r="E262" s="14" t="s">
        <v>752</v>
      </c>
      <c r="F262" s="52" t="s">
        <v>1150</v>
      </c>
      <c r="G262" s="14" t="s">
        <v>753</v>
      </c>
      <c r="H262" s="14" t="s">
        <v>759</v>
      </c>
      <c r="I262" s="14" t="s">
        <v>198</v>
      </c>
      <c r="J262" s="52" t="s">
        <v>1150</v>
      </c>
      <c r="K262" s="23">
        <v>2.1829999999999998</v>
      </c>
      <c r="L262" s="14" t="s">
        <v>50</v>
      </c>
      <c r="M262" s="13">
        <v>3.0769999999999999E-2</v>
      </c>
      <c r="N262" s="13">
        <v>6.9750000000000006E-2</v>
      </c>
      <c r="O262" s="23">
        <v>464050</v>
      </c>
      <c r="P262" s="24">
        <v>89.531499999999994</v>
      </c>
      <c r="Q262" s="23">
        <v>0</v>
      </c>
      <c r="R262" s="23">
        <v>1506.9130500000001</v>
      </c>
      <c r="S262" s="13">
        <v>7.7341666600000002E-4</v>
      </c>
      <c r="T262" s="13">
        <f t="shared" si="12"/>
        <v>1.4528092425055159E-2</v>
      </c>
      <c r="U262" s="60">
        <f>+R262/'סכום נכסי הקרן'!$C$42</f>
        <v>9.5607542127272137E-3</v>
      </c>
    </row>
    <row r="263" spans="2:21" ht="13.5" thickBot="1" x14ac:dyDescent="0.25">
      <c r="B263" s="56" t="s">
        <v>760</v>
      </c>
      <c r="C263" s="14" t="s">
        <v>761</v>
      </c>
      <c r="D263" s="14" t="s">
        <v>196</v>
      </c>
      <c r="E263" s="14" t="s">
        <v>752</v>
      </c>
      <c r="F263" s="52" t="s">
        <v>1150</v>
      </c>
      <c r="G263" s="14" t="s">
        <v>762</v>
      </c>
      <c r="H263" s="14" t="s">
        <v>763</v>
      </c>
      <c r="I263" s="14" t="s">
        <v>198</v>
      </c>
      <c r="J263" s="52" t="s">
        <v>1150</v>
      </c>
      <c r="K263" s="23">
        <v>3.7639999999999998</v>
      </c>
      <c r="L263" s="14" t="s">
        <v>50</v>
      </c>
      <c r="M263" s="13">
        <v>5.3749999999999999E-2</v>
      </c>
      <c r="N263" s="13">
        <v>8.7669999999999998E-2</v>
      </c>
      <c r="O263" s="23">
        <v>61000</v>
      </c>
      <c r="P263" s="24">
        <v>89.549599999999998</v>
      </c>
      <c r="Q263" s="23">
        <v>0</v>
      </c>
      <c r="R263" s="23">
        <v>198.1258</v>
      </c>
      <c r="S263" s="13">
        <v>9.7600000000000001E-5</v>
      </c>
      <c r="T263" s="13">
        <f t="shared" si="12"/>
        <v>1.9101234369083161E-3</v>
      </c>
      <c r="U263" s="60">
        <f>+R263/'סכום נכסי הקרן'!$C$42</f>
        <v>1.2570281191737966E-3</v>
      </c>
    </row>
    <row r="264" spans="2:21" ht="13.5" thickBot="1" x14ac:dyDescent="0.25">
      <c r="B264" s="56" t="s">
        <v>764</v>
      </c>
      <c r="C264" s="14" t="s">
        <v>765</v>
      </c>
      <c r="D264" s="14" t="s">
        <v>196</v>
      </c>
      <c r="E264" s="14" t="s">
        <v>752</v>
      </c>
      <c r="F264" s="52" t="s">
        <v>1150</v>
      </c>
      <c r="G264" s="14" t="s">
        <v>762</v>
      </c>
      <c r="H264" s="14" t="s">
        <v>763</v>
      </c>
      <c r="I264" s="14" t="s">
        <v>198</v>
      </c>
      <c r="J264" s="52" t="s">
        <v>1150</v>
      </c>
      <c r="K264" s="23">
        <v>6.48</v>
      </c>
      <c r="L264" s="14" t="s">
        <v>50</v>
      </c>
      <c r="M264" s="13">
        <v>8.5000000000000006E-2</v>
      </c>
      <c r="N264" s="13">
        <v>9.1850000000000001E-2</v>
      </c>
      <c r="O264" s="23">
        <v>5850</v>
      </c>
      <c r="P264" s="24">
        <v>99.626499999999993</v>
      </c>
      <c r="Q264" s="23">
        <v>0</v>
      </c>
      <c r="R264" s="23">
        <v>21.1387</v>
      </c>
      <c r="S264" s="13">
        <v>7.7999999999999999E-6</v>
      </c>
      <c r="T264" s="13">
        <f t="shared" si="12"/>
        <v>2.0379741707427212E-4</v>
      </c>
      <c r="U264" s="60">
        <f>+R264/'סכום נכסי הקרן'!$C$42</f>
        <v>1.3411650730383996E-4</v>
      </c>
    </row>
    <row r="265" spans="2:21" ht="13.5" thickBot="1" x14ac:dyDescent="0.25">
      <c r="B265" s="56" t="s">
        <v>766</v>
      </c>
      <c r="C265" s="14" t="s">
        <v>767</v>
      </c>
      <c r="D265" s="14" t="s">
        <v>196</v>
      </c>
      <c r="E265" s="14" t="s">
        <v>752</v>
      </c>
      <c r="F265" s="52" t="s">
        <v>1150</v>
      </c>
      <c r="G265" s="14" t="s">
        <v>762</v>
      </c>
      <c r="H265" s="14" t="s">
        <v>763</v>
      </c>
      <c r="I265" s="14" t="s">
        <v>198</v>
      </c>
      <c r="J265" s="52" t="s">
        <v>1150</v>
      </c>
      <c r="K265" s="23">
        <v>1.4470000000000001</v>
      </c>
      <c r="L265" s="14" t="s">
        <v>50</v>
      </c>
      <c r="M265" s="13">
        <v>6.1249999999999999E-2</v>
      </c>
      <c r="N265" s="13">
        <v>8.2489999999999994E-2</v>
      </c>
      <c r="O265" s="23">
        <v>107000</v>
      </c>
      <c r="P265" s="24">
        <v>97.125</v>
      </c>
      <c r="Q265" s="23">
        <v>0</v>
      </c>
      <c r="R265" s="23">
        <v>376.93144000000001</v>
      </c>
      <c r="S265" s="13">
        <v>1.78333333E-4</v>
      </c>
      <c r="T265" s="13">
        <f t="shared" si="12"/>
        <v>3.6339819329516943E-3</v>
      </c>
      <c r="U265" s="60">
        <f>+R265/'סכום נכסי הקרן'!$C$42</f>
        <v>2.391477632295596E-3</v>
      </c>
    </row>
    <row r="266" spans="2:21" ht="13.5" thickBot="1" x14ac:dyDescent="0.25">
      <c r="B266" s="56" t="s">
        <v>768</v>
      </c>
      <c r="C266" s="14" t="s">
        <v>769</v>
      </c>
      <c r="D266" s="14" t="s">
        <v>196</v>
      </c>
      <c r="E266" s="14" t="s">
        <v>752</v>
      </c>
      <c r="F266" s="52" t="s">
        <v>1150</v>
      </c>
      <c r="G266" s="14" t="s">
        <v>762</v>
      </c>
      <c r="H266" s="14" t="s">
        <v>763</v>
      </c>
      <c r="I266" s="14" t="s">
        <v>198</v>
      </c>
      <c r="J266" s="52" t="s">
        <v>1150</v>
      </c>
      <c r="K266" s="23">
        <v>3.1669999999999998</v>
      </c>
      <c r="L266" s="14" t="s">
        <v>50</v>
      </c>
      <c r="M266" s="13">
        <v>6.5000000000000002E-2</v>
      </c>
      <c r="N266" s="13">
        <v>8.362E-2</v>
      </c>
      <c r="O266" s="23">
        <v>95000</v>
      </c>
      <c r="P266" s="24">
        <v>94.515199999999993</v>
      </c>
      <c r="Q266" s="23">
        <v>0</v>
      </c>
      <c r="R266" s="23">
        <v>325.66629999999998</v>
      </c>
      <c r="S266" s="13">
        <v>1.58333333E-4</v>
      </c>
      <c r="T266" s="13">
        <f t="shared" si="12"/>
        <v>3.1397366331957508E-3</v>
      </c>
      <c r="U266" s="60">
        <f>+R266/'סכום נכסי הקרן'!$C$42</f>
        <v>2.0662210402042007E-3</v>
      </c>
    </row>
    <row r="267" spans="2:21" ht="13.5" thickBot="1" x14ac:dyDescent="0.25">
      <c r="B267" s="56" t="s">
        <v>770</v>
      </c>
      <c r="C267" s="14" t="s">
        <v>771</v>
      </c>
      <c r="D267" s="14" t="s">
        <v>196</v>
      </c>
      <c r="E267" s="14" t="s">
        <v>752</v>
      </c>
      <c r="F267" s="52" t="s">
        <v>1150</v>
      </c>
      <c r="G267" s="14" t="s">
        <v>762</v>
      </c>
      <c r="H267" s="14" t="s">
        <v>763</v>
      </c>
      <c r="I267" s="14" t="s">
        <v>198</v>
      </c>
      <c r="J267" s="52" t="s">
        <v>1150</v>
      </c>
      <c r="K267" s="23">
        <v>5.2990000000000004</v>
      </c>
      <c r="L267" s="14" t="s">
        <v>50</v>
      </c>
      <c r="M267" s="13">
        <v>6.7500000000000004E-2</v>
      </c>
      <c r="N267" s="13">
        <v>8.4370000000000001E-2</v>
      </c>
      <c r="O267" s="23">
        <v>35800</v>
      </c>
      <c r="P267" s="24">
        <v>91.753299999999996</v>
      </c>
      <c r="Q267" s="23">
        <v>0</v>
      </c>
      <c r="R267" s="23">
        <v>119.13854000000001</v>
      </c>
      <c r="S267" s="13">
        <v>6.5090909090909094E-5</v>
      </c>
      <c r="T267" s="13">
        <f t="shared" si="12"/>
        <v>1.1486102137785129E-3</v>
      </c>
      <c r="U267" s="60">
        <f>+R267/'סכום נכסי הקרן'!$C$42</f>
        <v>7.5588588087625213E-4</v>
      </c>
    </row>
    <row r="268" spans="2:21" ht="13.5" thickBot="1" x14ac:dyDescent="0.25">
      <c r="B268" s="55" t="s">
        <v>772</v>
      </c>
      <c r="C268" s="52" t="s">
        <v>1150</v>
      </c>
      <c r="D268" s="52" t="s">
        <v>1150</v>
      </c>
      <c r="E268" s="52" t="s">
        <v>1150</v>
      </c>
      <c r="F268" s="52" t="s">
        <v>1150</v>
      </c>
      <c r="G268" s="52" t="s">
        <v>1150</v>
      </c>
      <c r="H268" s="52" t="s">
        <v>1150</v>
      </c>
      <c r="I268" s="52" t="s">
        <v>1150</v>
      </c>
      <c r="J268" s="52" t="s">
        <v>1150</v>
      </c>
      <c r="K268" s="22">
        <v>3.2478929290730001</v>
      </c>
      <c r="L268" s="52" t="s">
        <v>1150</v>
      </c>
      <c r="M268" s="52" t="s">
        <v>1150</v>
      </c>
      <c r="N268" s="52" t="s">
        <v>1150</v>
      </c>
      <c r="O268" s="52" t="s">
        <v>1150</v>
      </c>
      <c r="P268" s="52" t="s">
        <v>1150</v>
      </c>
      <c r="Q268" s="52" t="s">
        <v>1150</v>
      </c>
      <c r="R268" s="22">
        <f>SUM(R269:R279)</f>
        <v>3326.6662599999995</v>
      </c>
      <c r="S268" s="52" t="s">
        <v>1150</v>
      </c>
      <c r="T268" s="20">
        <f t="shared" ref="T268:U268" si="13">SUM(T269:T279)</f>
        <v>3.2072265146680212E-2</v>
      </c>
      <c r="U268" s="59">
        <f t="shared" si="13"/>
        <v>2.1106352791644141E-2</v>
      </c>
    </row>
    <row r="269" spans="2:21" ht="13.5" thickBot="1" x14ac:dyDescent="0.25">
      <c r="B269" s="56" t="s">
        <v>773</v>
      </c>
      <c r="C269" s="14" t="s">
        <v>774</v>
      </c>
      <c r="D269" s="14" t="s">
        <v>196</v>
      </c>
      <c r="E269" s="14" t="s">
        <v>752</v>
      </c>
      <c r="F269" s="52" t="s">
        <v>1150</v>
      </c>
      <c r="G269" s="14" t="s">
        <v>775</v>
      </c>
      <c r="H269" s="14" t="s">
        <v>776</v>
      </c>
      <c r="I269" s="14" t="s">
        <v>198</v>
      </c>
      <c r="J269" s="52" t="s">
        <v>1150</v>
      </c>
      <c r="K269" s="23">
        <v>5.2709999999999999</v>
      </c>
      <c r="L269" s="14" t="s">
        <v>52</v>
      </c>
      <c r="M269" s="13">
        <v>0.03</v>
      </c>
      <c r="N269" s="13">
        <v>9.4329999999999997E-2</v>
      </c>
      <c r="O269" s="23">
        <v>35000</v>
      </c>
      <c r="P269" s="24">
        <v>72.914500000000004</v>
      </c>
      <c r="Q269" s="23">
        <v>0</v>
      </c>
      <c r="R269" s="23">
        <v>117.92571</v>
      </c>
      <c r="S269" s="13">
        <v>6.9999999999999994E-5</v>
      </c>
      <c r="T269" s="13">
        <f t="shared" ref="T269:T279" si="14">+R269/$R$11</f>
        <v>1.1369173650531803E-3</v>
      </c>
      <c r="U269" s="60">
        <f>+R269/'סכום נכסי הקרן'!$C$42</f>
        <v>7.4819096474832954E-4</v>
      </c>
    </row>
    <row r="270" spans="2:21" ht="13.5" thickBot="1" x14ac:dyDescent="0.25">
      <c r="B270" s="56" t="s">
        <v>777</v>
      </c>
      <c r="C270" s="14" t="s">
        <v>778</v>
      </c>
      <c r="D270" s="14" t="s">
        <v>779</v>
      </c>
      <c r="E270" s="14" t="s">
        <v>752</v>
      </c>
      <c r="F270" s="52" t="s">
        <v>1150</v>
      </c>
      <c r="G270" s="14" t="s">
        <v>775</v>
      </c>
      <c r="H270" s="14" t="s">
        <v>776</v>
      </c>
      <c r="I270" s="14" t="s">
        <v>198</v>
      </c>
      <c r="J270" s="52" t="s">
        <v>1150</v>
      </c>
      <c r="K270" s="23">
        <v>4.4710000000000001</v>
      </c>
      <c r="L270" s="14" t="s">
        <v>50</v>
      </c>
      <c r="M270" s="13">
        <v>5.3749999999999999E-2</v>
      </c>
      <c r="N270" s="13">
        <v>9.4039999999999999E-2</v>
      </c>
      <c r="O270" s="23">
        <v>130000</v>
      </c>
      <c r="P270" s="24">
        <v>85.191900000000004</v>
      </c>
      <c r="Q270" s="23">
        <v>0</v>
      </c>
      <c r="R270" s="23">
        <v>401.68833000000001</v>
      </c>
      <c r="S270" s="13">
        <v>2.1666666600000001E-4</v>
      </c>
      <c r="T270" s="13">
        <f t="shared" si="14"/>
        <v>3.8726621846602608E-3</v>
      </c>
      <c r="U270" s="60">
        <f>+R270/'סכום נכסי הקרן'!$C$42</f>
        <v>2.5485500926884E-3</v>
      </c>
    </row>
    <row r="271" spans="2:21" ht="13.5" thickBot="1" x14ac:dyDescent="0.25">
      <c r="B271" s="56" t="s">
        <v>780</v>
      </c>
      <c r="C271" s="14" t="s">
        <v>781</v>
      </c>
      <c r="D271" s="14" t="s">
        <v>782</v>
      </c>
      <c r="E271" s="14" t="s">
        <v>752</v>
      </c>
      <c r="F271" s="52" t="s">
        <v>1150</v>
      </c>
      <c r="G271" s="14" t="s">
        <v>783</v>
      </c>
      <c r="H271" s="14" t="s">
        <v>754</v>
      </c>
      <c r="I271" s="14" t="s">
        <v>198</v>
      </c>
      <c r="J271" s="52" t="s">
        <v>1150</v>
      </c>
      <c r="K271" s="23">
        <v>4.3479999999999999</v>
      </c>
      <c r="L271" s="14" t="s">
        <v>50</v>
      </c>
      <c r="M271" s="13">
        <v>5.8000000000000003E-2</v>
      </c>
      <c r="N271" s="13">
        <v>5.2490000000000002E-2</v>
      </c>
      <c r="O271" s="23">
        <v>35000</v>
      </c>
      <c r="P271" s="24">
        <v>102.80889999999999</v>
      </c>
      <c r="Q271" s="23">
        <v>0</v>
      </c>
      <c r="R271" s="23">
        <v>130.51076</v>
      </c>
      <c r="S271" s="13">
        <v>2.3333333333333299E-5</v>
      </c>
      <c r="T271" s="13">
        <f t="shared" si="14"/>
        <v>1.2582493619948355E-3</v>
      </c>
      <c r="U271" s="60">
        <f>+R271/'סכום נכסי הקרן'!$C$42</f>
        <v>8.2803802016063923E-4</v>
      </c>
    </row>
    <row r="272" spans="2:21" ht="13.5" thickBot="1" x14ac:dyDescent="0.25">
      <c r="B272" s="56" t="s">
        <v>784</v>
      </c>
      <c r="C272" s="14" t="s">
        <v>785</v>
      </c>
      <c r="D272" s="14" t="s">
        <v>782</v>
      </c>
      <c r="E272" s="14" t="s">
        <v>752</v>
      </c>
      <c r="F272" s="52" t="s">
        <v>1150</v>
      </c>
      <c r="G272" s="14" t="s">
        <v>783</v>
      </c>
      <c r="H272" s="14" t="s">
        <v>754</v>
      </c>
      <c r="I272" s="14" t="s">
        <v>198</v>
      </c>
      <c r="J272" s="52" t="s">
        <v>1150</v>
      </c>
      <c r="K272" s="23">
        <v>7.5069999999999997</v>
      </c>
      <c r="L272" s="14" t="s">
        <v>50</v>
      </c>
      <c r="M272" s="13">
        <v>1</v>
      </c>
      <c r="N272" s="13">
        <v>5.6890000000000003E-2</v>
      </c>
      <c r="O272" s="23">
        <v>35000</v>
      </c>
      <c r="P272" s="24">
        <v>103.5346</v>
      </c>
      <c r="Q272" s="23">
        <v>0</v>
      </c>
      <c r="R272" s="23">
        <v>131.43199999999999</v>
      </c>
      <c r="S272" s="13">
        <v>2.3333333333333299E-5</v>
      </c>
      <c r="T272" s="13">
        <f t="shared" si="14"/>
        <v>1.2671310024223688E-3</v>
      </c>
      <c r="U272" s="60">
        <f>+R272/'סכום נכסי הקרן'!$C$42</f>
        <v>8.3388291559832403E-4</v>
      </c>
    </row>
    <row r="273" spans="2:21" ht="13.5" thickBot="1" x14ac:dyDescent="0.25">
      <c r="B273" s="56" t="s">
        <v>786</v>
      </c>
      <c r="C273" s="14" t="s">
        <v>787</v>
      </c>
      <c r="D273" s="14" t="s">
        <v>782</v>
      </c>
      <c r="E273" s="14" t="s">
        <v>752</v>
      </c>
      <c r="F273" s="52" t="s">
        <v>1150</v>
      </c>
      <c r="G273" s="14" t="s">
        <v>753</v>
      </c>
      <c r="H273" s="14" t="s">
        <v>788</v>
      </c>
      <c r="I273" s="14" t="s">
        <v>192</v>
      </c>
      <c r="J273" s="52" t="s">
        <v>1150</v>
      </c>
      <c r="K273" s="23">
        <v>4.1890000000000001</v>
      </c>
      <c r="L273" s="14" t="s">
        <v>50</v>
      </c>
      <c r="M273" s="13">
        <v>7.8750000000000001E-2</v>
      </c>
      <c r="N273" s="13">
        <v>6.4250000000000002E-2</v>
      </c>
      <c r="O273" s="23">
        <v>197000</v>
      </c>
      <c r="P273" s="24">
        <v>107.03579999999999</v>
      </c>
      <c r="Q273" s="23">
        <v>0</v>
      </c>
      <c r="R273" s="23">
        <v>764.79112999999995</v>
      </c>
      <c r="S273" s="13">
        <v>4.9249999999999999E-4</v>
      </c>
      <c r="T273" s="13">
        <f t="shared" si="14"/>
        <v>7.3733227159339908E-3</v>
      </c>
      <c r="U273" s="60">
        <f>+R273/'סכום נכסי הקרן'!$C$42</f>
        <v>4.852290593676859E-3</v>
      </c>
    </row>
    <row r="274" spans="2:21" ht="13.5" thickBot="1" x14ac:dyDescent="0.25">
      <c r="B274" s="56" t="s">
        <v>789</v>
      </c>
      <c r="C274" s="14" t="s">
        <v>790</v>
      </c>
      <c r="D274" s="14" t="s">
        <v>779</v>
      </c>
      <c r="E274" s="14" t="s">
        <v>752</v>
      </c>
      <c r="F274" s="52" t="s">
        <v>1150</v>
      </c>
      <c r="G274" s="14" t="s">
        <v>775</v>
      </c>
      <c r="H274" s="14" t="s">
        <v>791</v>
      </c>
      <c r="I274" s="14" t="s">
        <v>198</v>
      </c>
      <c r="J274" s="52" t="s">
        <v>1150</v>
      </c>
      <c r="K274" s="23">
        <v>2.472</v>
      </c>
      <c r="L274" s="14" t="s">
        <v>51</v>
      </c>
      <c r="M274" s="13">
        <v>2.9499999999999998E-2</v>
      </c>
      <c r="N274" s="13">
        <v>0.1108</v>
      </c>
      <c r="O274" s="23">
        <v>48000</v>
      </c>
      <c r="P274" s="24">
        <v>83.880499999999998</v>
      </c>
      <c r="Q274" s="23">
        <v>0</v>
      </c>
      <c r="R274" s="23">
        <v>161.51760999999999</v>
      </c>
      <c r="S274" s="13">
        <v>1.2E-4</v>
      </c>
      <c r="T274" s="13">
        <f t="shared" si="14"/>
        <v>1.5571852445992243E-3</v>
      </c>
      <c r="U274" s="60">
        <f>+R274/'סכום נכסי הקרן'!$C$42</f>
        <v>1.0247639505392371E-3</v>
      </c>
    </row>
    <row r="275" spans="2:21" ht="13.5" thickBot="1" x14ac:dyDescent="0.25">
      <c r="B275" s="56" t="s">
        <v>792</v>
      </c>
      <c r="C275" s="14" t="s">
        <v>793</v>
      </c>
      <c r="D275" s="14" t="s">
        <v>196</v>
      </c>
      <c r="E275" s="14" t="s">
        <v>752</v>
      </c>
      <c r="F275" s="52" t="s">
        <v>1150</v>
      </c>
      <c r="G275" s="14" t="s">
        <v>775</v>
      </c>
      <c r="H275" s="14" t="s">
        <v>791</v>
      </c>
      <c r="I275" s="14" t="s">
        <v>198</v>
      </c>
      <c r="J275" s="52" t="s">
        <v>1150</v>
      </c>
      <c r="K275" s="23">
        <v>1.204</v>
      </c>
      <c r="L275" s="14" t="s">
        <v>51</v>
      </c>
      <c r="M275" s="13">
        <v>0.03</v>
      </c>
      <c r="N275" s="13">
        <v>0.10992</v>
      </c>
      <c r="O275" s="23">
        <v>41500</v>
      </c>
      <c r="P275" s="24">
        <v>93.480099999999993</v>
      </c>
      <c r="Q275" s="23">
        <v>0</v>
      </c>
      <c r="R275" s="23">
        <v>155.62698</v>
      </c>
      <c r="S275" s="13">
        <v>7.5454545454545503E-5</v>
      </c>
      <c r="T275" s="13">
        <f t="shared" si="14"/>
        <v>1.5003939008108071E-3</v>
      </c>
      <c r="U275" s="60">
        <f>+R275/'סכום נכסי הקרן'!$C$42</f>
        <v>9.8739028416338541E-4</v>
      </c>
    </row>
    <row r="276" spans="2:21" ht="13.5" thickBot="1" x14ac:dyDescent="0.25">
      <c r="B276" s="56" t="s">
        <v>794</v>
      </c>
      <c r="C276" s="14" t="s">
        <v>795</v>
      </c>
      <c r="D276" s="14" t="s">
        <v>196</v>
      </c>
      <c r="E276" s="14" t="s">
        <v>752</v>
      </c>
      <c r="F276" s="52" t="s">
        <v>1150</v>
      </c>
      <c r="G276" s="14" t="s">
        <v>775</v>
      </c>
      <c r="H276" s="14" t="s">
        <v>796</v>
      </c>
      <c r="I276" s="14" t="s">
        <v>192</v>
      </c>
      <c r="J276" s="52" t="s">
        <v>1150</v>
      </c>
      <c r="K276" s="23">
        <v>1.06</v>
      </c>
      <c r="L276" s="14" t="s">
        <v>51</v>
      </c>
      <c r="M276" s="13">
        <v>0.02</v>
      </c>
      <c r="N276" s="13">
        <v>7.5670000000000001E-2</v>
      </c>
      <c r="O276" s="23">
        <v>84500</v>
      </c>
      <c r="P276" s="24">
        <v>95.201999999999998</v>
      </c>
      <c r="Q276" s="23">
        <v>0</v>
      </c>
      <c r="R276" s="23">
        <v>322.71593000000001</v>
      </c>
      <c r="S276" s="13">
        <v>2.8166666600000002E-4</v>
      </c>
      <c r="T276" s="13">
        <f t="shared" si="14"/>
        <v>3.1112922262353697E-3</v>
      </c>
      <c r="U276" s="60">
        <f>+R276/'סכום נכסי הקרן'!$C$42</f>
        <v>2.0475021350844901E-3</v>
      </c>
    </row>
    <row r="277" spans="2:21" ht="13.5" thickBot="1" x14ac:dyDescent="0.25">
      <c r="B277" s="56" t="s">
        <v>797</v>
      </c>
      <c r="C277" s="14" t="s">
        <v>798</v>
      </c>
      <c r="D277" s="14" t="s">
        <v>196</v>
      </c>
      <c r="E277" s="14" t="s">
        <v>752</v>
      </c>
      <c r="F277" s="52" t="s">
        <v>1150</v>
      </c>
      <c r="G277" s="14" t="s">
        <v>775</v>
      </c>
      <c r="H277" s="14" t="s">
        <v>799</v>
      </c>
      <c r="I277" s="14" t="s">
        <v>192</v>
      </c>
      <c r="J277" s="52" t="s">
        <v>1150</v>
      </c>
      <c r="K277" s="23">
        <v>1.6459999999999999</v>
      </c>
      <c r="L277" s="14" t="s">
        <v>51</v>
      </c>
      <c r="M277" s="13">
        <v>0.03</v>
      </c>
      <c r="N277" s="13">
        <v>9.8790000000000003E-2</v>
      </c>
      <c r="O277" s="23">
        <v>39000</v>
      </c>
      <c r="P277" s="24">
        <v>92.901799999999994</v>
      </c>
      <c r="Q277" s="23">
        <v>0</v>
      </c>
      <c r="R277" s="23">
        <v>145.34710000000001</v>
      </c>
      <c r="S277" s="13">
        <v>7.7999999999999999E-5</v>
      </c>
      <c r="T277" s="13">
        <f t="shared" si="14"/>
        <v>1.4012859617306616E-3</v>
      </c>
      <c r="U277" s="60">
        <f>+R277/'סכום נכסי הקרן'!$C$42</f>
        <v>9.2216860065860056E-4</v>
      </c>
    </row>
    <row r="278" spans="2:21" ht="13.5" thickBot="1" x14ac:dyDescent="0.25">
      <c r="B278" s="56" t="s">
        <v>800</v>
      </c>
      <c r="C278" s="14" t="s">
        <v>801</v>
      </c>
      <c r="D278" s="14" t="s">
        <v>201</v>
      </c>
      <c r="E278" s="14" t="s">
        <v>752</v>
      </c>
      <c r="F278" s="52" t="s">
        <v>1150</v>
      </c>
      <c r="G278" s="14" t="s">
        <v>762</v>
      </c>
      <c r="H278" s="14" t="s">
        <v>802</v>
      </c>
      <c r="I278" s="14" t="s">
        <v>198</v>
      </c>
      <c r="J278" s="52" t="s">
        <v>1150</v>
      </c>
      <c r="K278" s="23">
        <v>2.9929999999999999</v>
      </c>
      <c r="L278" s="14" t="s">
        <v>50</v>
      </c>
      <c r="M278" s="13">
        <v>6.5000000000000002E-2</v>
      </c>
      <c r="N278" s="13">
        <v>9.7059999999999994E-2</v>
      </c>
      <c r="O278" s="23">
        <v>96000</v>
      </c>
      <c r="P278" s="24">
        <v>92.1905</v>
      </c>
      <c r="Q278" s="23">
        <v>0</v>
      </c>
      <c r="R278" s="23">
        <v>320.99995000000001</v>
      </c>
      <c r="S278" s="13">
        <v>2.1333333300000001E-4</v>
      </c>
      <c r="T278" s="13">
        <f t="shared" si="14"/>
        <v>3.0947485271549573E-3</v>
      </c>
      <c r="U278" s="60">
        <f>+R278/'סכום נכסי הקרן'!$C$42</f>
        <v>2.0366149355782173E-3</v>
      </c>
    </row>
    <row r="279" spans="2:21" x14ac:dyDescent="0.2">
      <c r="B279" s="70" t="s">
        <v>803</v>
      </c>
      <c r="C279" s="71" t="s">
        <v>804</v>
      </c>
      <c r="D279" s="71" t="s">
        <v>196</v>
      </c>
      <c r="E279" s="71" t="s">
        <v>752</v>
      </c>
      <c r="F279" s="67" t="s">
        <v>1150</v>
      </c>
      <c r="G279" s="71" t="s">
        <v>762</v>
      </c>
      <c r="H279" s="71" t="s">
        <v>805</v>
      </c>
      <c r="I279" s="71" t="s">
        <v>192</v>
      </c>
      <c r="J279" s="67" t="s">
        <v>1150</v>
      </c>
      <c r="K279" s="72">
        <v>2.226</v>
      </c>
      <c r="L279" s="71" t="s">
        <v>50</v>
      </c>
      <c r="M279" s="73">
        <v>0.09</v>
      </c>
      <c r="N279" s="73">
        <v>9.5560000000000006E-2</v>
      </c>
      <c r="O279" s="72">
        <v>180500</v>
      </c>
      <c r="P279" s="76">
        <v>102.96899999999999</v>
      </c>
      <c r="Q279" s="72">
        <v>0</v>
      </c>
      <c r="R279" s="72">
        <v>674.11076000000003</v>
      </c>
      <c r="S279" s="73">
        <v>2.8880000000000003E-4</v>
      </c>
      <c r="T279" s="73">
        <f t="shared" si="14"/>
        <v>6.4990766560845542E-3</v>
      </c>
      <c r="U279" s="74">
        <f>+R279/'סכום נכסי הקרן'!$C$42</f>
        <v>4.2769602987476575E-3</v>
      </c>
    </row>
    <row r="280" spans="2:21" ht="12.75" hidden="1" customHeight="1" x14ac:dyDescent="0.2"/>
    <row r="281" spans="2:21" ht="12.75" hidden="1" customHeight="1" x14ac:dyDescent="0.2"/>
    <row r="282" spans="2:21" ht="12.75" hidden="1" customHeight="1" x14ac:dyDescent="0.2"/>
    <row r="283" spans="2:21" ht="12.75" hidden="1" customHeight="1" x14ac:dyDescent="0.2"/>
    <row r="284" spans="2:21" ht="12.75" hidden="1" customHeight="1" x14ac:dyDescent="0.2"/>
    <row r="285" spans="2:21" ht="12.75" hidden="1" customHeight="1" x14ac:dyDescent="0.2"/>
    <row r="286" spans="2:21" ht="12.75" hidden="1" customHeight="1" x14ac:dyDescent="0.2"/>
    <row r="287" spans="2:21" ht="12.75" hidden="1" customHeight="1" x14ac:dyDescent="0.2"/>
    <row r="288" spans="2:21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18.85546875" bestFit="1" customWidth="1"/>
    <col min="8" max="8" width="13.7109375" bestFit="1" customWidth="1"/>
    <col min="9" max="10" width="12.42578125" bestFit="1" customWidth="1"/>
    <col min="11" max="11" width="22.5703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14481</v>
      </c>
    </row>
    <row r="5" spans="2:15" ht="12.75" customHeight="1" x14ac:dyDescent="0.2"/>
    <row r="6" spans="2:15" ht="12.75" customHeight="1" thickBot="1" x14ac:dyDescent="0.25">
      <c r="B6" s="61" t="s">
        <v>806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</row>
    <row r="7" spans="2:15" ht="12.75" customHeight="1" thickBot="1" x14ac:dyDescent="0.25">
      <c r="B7" s="69" t="s">
        <v>807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</row>
    <row r="8" spans="2:15" ht="12.75" customHeight="1" x14ac:dyDescent="0.2">
      <c r="B8" s="54" t="s">
        <v>71</v>
      </c>
      <c r="C8" s="4" t="s">
        <v>72</v>
      </c>
      <c r="D8" s="4" t="s">
        <v>112</v>
      </c>
      <c r="E8" s="4" t="s">
        <v>208</v>
      </c>
      <c r="F8" s="4" t="s">
        <v>73</v>
      </c>
      <c r="G8" s="4" t="s">
        <v>209</v>
      </c>
      <c r="H8" s="4" t="s">
        <v>76</v>
      </c>
      <c r="I8" s="4" t="s">
        <v>115</v>
      </c>
      <c r="J8" s="4" t="s">
        <v>116</v>
      </c>
      <c r="K8" s="4" t="s">
        <v>808</v>
      </c>
      <c r="L8" s="4" t="s">
        <v>79</v>
      </c>
      <c r="M8" s="4" t="s">
        <v>118</v>
      </c>
      <c r="N8" s="4" t="s">
        <v>80</v>
      </c>
      <c r="O8" s="57" t="s">
        <v>211</v>
      </c>
    </row>
    <row r="9" spans="2:15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51" t="s">
        <v>1150</v>
      </c>
      <c r="H9" s="51" t="s">
        <v>1150</v>
      </c>
      <c r="I9" s="6" t="s">
        <v>122</v>
      </c>
      <c r="J9" s="6" t="s">
        <v>123</v>
      </c>
      <c r="K9" s="6" t="s">
        <v>11</v>
      </c>
      <c r="L9" s="6" t="s">
        <v>11</v>
      </c>
      <c r="M9" s="6" t="s">
        <v>12</v>
      </c>
      <c r="N9" s="6" t="s">
        <v>12</v>
      </c>
      <c r="O9" s="58" t="s">
        <v>12</v>
      </c>
    </row>
    <row r="10" spans="2:15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58" t="s">
        <v>126</v>
      </c>
    </row>
    <row r="11" spans="2:15" ht="12.75" customHeight="1" x14ac:dyDescent="0.2">
      <c r="B11" s="55" t="s">
        <v>809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52" t="s">
        <v>1150</v>
      </c>
      <c r="K11" s="52" t="s">
        <v>1150</v>
      </c>
      <c r="L11" s="22">
        <v>1502.6932999999999</v>
      </c>
      <c r="M11" s="52" t="s">
        <v>1150</v>
      </c>
      <c r="N11" s="20">
        <v>1</v>
      </c>
      <c r="O11" s="59">
        <v>9.5338490669999998E-3</v>
      </c>
    </row>
    <row r="12" spans="2:15" ht="12.75" customHeight="1" x14ac:dyDescent="0.2">
      <c r="B12" s="55" t="s">
        <v>810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52" t="s">
        <v>1150</v>
      </c>
      <c r="K12" s="52" t="s">
        <v>1150</v>
      </c>
      <c r="L12" s="22">
        <v>1502.6932999999999</v>
      </c>
      <c r="M12" s="52" t="s">
        <v>1150</v>
      </c>
      <c r="N12" s="20">
        <v>1</v>
      </c>
      <c r="O12" s="59">
        <v>9.5338490669999998E-3</v>
      </c>
    </row>
    <row r="13" spans="2:15" ht="12.75" customHeight="1" x14ac:dyDescent="0.2">
      <c r="B13" s="55" t="s">
        <v>811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52" t="s">
        <v>1150</v>
      </c>
      <c r="L13" s="52" t="s">
        <v>1150</v>
      </c>
      <c r="M13" s="52" t="s">
        <v>1150</v>
      </c>
      <c r="N13" s="52" t="s">
        <v>1150</v>
      </c>
      <c r="O13" s="66" t="s">
        <v>1150</v>
      </c>
    </row>
    <row r="14" spans="2:15" ht="12.75" customHeight="1" x14ac:dyDescent="0.2">
      <c r="B14" s="55" t="s">
        <v>812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52" t="s">
        <v>1150</v>
      </c>
      <c r="J14" s="52" t="s">
        <v>1150</v>
      </c>
      <c r="K14" s="52" t="s">
        <v>1150</v>
      </c>
      <c r="L14" s="22">
        <v>1081.36726</v>
      </c>
      <c r="M14" s="52" t="s">
        <v>1150</v>
      </c>
      <c r="N14" s="20">
        <v>0.71961940603499996</v>
      </c>
      <c r="O14" s="59">
        <v>6.8607428030000002E-3</v>
      </c>
    </row>
    <row r="15" spans="2:15" ht="12.75" customHeight="1" x14ac:dyDescent="0.2">
      <c r="B15" s="56" t="s">
        <v>813</v>
      </c>
      <c r="C15" s="14" t="s">
        <v>814</v>
      </c>
      <c r="D15" s="14" t="s">
        <v>136</v>
      </c>
      <c r="E15" s="14" t="s">
        <v>231</v>
      </c>
      <c r="F15" s="21">
        <v>1930</v>
      </c>
      <c r="G15" s="14" t="s">
        <v>269</v>
      </c>
      <c r="H15" s="14" t="s">
        <v>49</v>
      </c>
      <c r="I15" s="23">
        <v>365000</v>
      </c>
      <c r="J15" s="24">
        <v>295.7</v>
      </c>
      <c r="K15" s="23">
        <v>0</v>
      </c>
      <c r="L15" s="23">
        <v>1079.3050000000001</v>
      </c>
      <c r="M15" s="13">
        <v>3.9813414E-4</v>
      </c>
      <c r="N15" s="13">
        <v>0.71824703018199998</v>
      </c>
      <c r="O15" s="60">
        <v>6.8476587790000003E-3</v>
      </c>
    </row>
    <row r="16" spans="2:15" ht="12.75" customHeight="1" x14ac:dyDescent="0.2">
      <c r="B16" s="56" t="s">
        <v>815</v>
      </c>
      <c r="C16" s="14" t="s">
        <v>816</v>
      </c>
      <c r="D16" s="14" t="s">
        <v>136</v>
      </c>
      <c r="E16" s="14" t="s">
        <v>231</v>
      </c>
      <c r="F16" s="21">
        <v>1896</v>
      </c>
      <c r="G16" s="14" t="s">
        <v>614</v>
      </c>
      <c r="H16" s="14" t="s">
        <v>49</v>
      </c>
      <c r="I16" s="23">
        <v>449</v>
      </c>
      <c r="J16" s="24">
        <v>459.3</v>
      </c>
      <c r="K16" s="23">
        <v>0</v>
      </c>
      <c r="L16" s="23">
        <v>2.0622600000000002</v>
      </c>
      <c r="M16" s="13">
        <v>1.5616848109630999E-6</v>
      </c>
      <c r="N16" s="13">
        <v>1.372375853E-3</v>
      </c>
      <c r="O16" s="60">
        <v>1.3084024250708399E-5</v>
      </c>
    </row>
    <row r="17" spans="2:15" ht="12.75" customHeight="1" x14ac:dyDescent="0.2">
      <c r="B17" s="55" t="s">
        <v>817</v>
      </c>
      <c r="C17" s="52" t="s">
        <v>1150</v>
      </c>
      <c r="D17" s="52" t="s">
        <v>1150</v>
      </c>
      <c r="E17" s="52" t="s">
        <v>1150</v>
      </c>
      <c r="F17" s="52" t="s">
        <v>1150</v>
      </c>
      <c r="G17" s="52" t="s">
        <v>1150</v>
      </c>
      <c r="H17" s="52" t="s">
        <v>1150</v>
      </c>
      <c r="I17" s="52" t="s">
        <v>1150</v>
      </c>
      <c r="J17" s="52" t="s">
        <v>1150</v>
      </c>
      <c r="K17" s="52" t="s">
        <v>1150</v>
      </c>
      <c r="L17" s="22">
        <v>421.32603999999998</v>
      </c>
      <c r="M17" s="52" t="s">
        <v>1150</v>
      </c>
      <c r="N17" s="20">
        <v>0.280380593964</v>
      </c>
      <c r="O17" s="59">
        <v>2.673106264E-3</v>
      </c>
    </row>
    <row r="18" spans="2:15" ht="12.75" customHeight="1" x14ac:dyDescent="0.2">
      <c r="B18" s="56" t="s">
        <v>818</v>
      </c>
      <c r="C18" s="14" t="s">
        <v>819</v>
      </c>
      <c r="D18" s="14" t="s">
        <v>136</v>
      </c>
      <c r="E18" s="14" t="s">
        <v>231</v>
      </c>
      <c r="F18" s="21">
        <v>1848</v>
      </c>
      <c r="G18" s="14" t="s">
        <v>491</v>
      </c>
      <c r="H18" s="14" t="s">
        <v>49</v>
      </c>
      <c r="I18" s="23">
        <v>12000</v>
      </c>
      <c r="J18" s="24">
        <v>3037.1154000000001</v>
      </c>
      <c r="K18" s="23">
        <v>0</v>
      </c>
      <c r="L18" s="23">
        <v>364.45384000000001</v>
      </c>
      <c r="M18" s="13">
        <v>7.3116776799999998E-4</v>
      </c>
      <c r="N18" s="13">
        <v>0.24253374923500001</v>
      </c>
      <c r="O18" s="60">
        <v>2.3122801590000001E-3</v>
      </c>
    </row>
    <row r="19" spans="2:15" ht="12.75" customHeight="1" x14ac:dyDescent="0.2">
      <c r="B19" s="56" t="s">
        <v>820</v>
      </c>
      <c r="C19" s="14" t="s">
        <v>821</v>
      </c>
      <c r="D19" s="14" t="s">
        <v>136</v>
      </c>
      <c r="E19" s="14" t="s">
        <v>231</v>
      </c>
      <c r="F19" s="21">
        <v>1083</v>
      </c>
      <c r="G19" s="14" t="s">
        <v>444</v>
      </c>
      <c r="H19" s="14" t="s">
        <v>49</v>
      </c>
      <c r="I19" s="23">
        <v>13541</v>
      </c>
      <c r="J19" s="25">
        <v>420</v>
      </c>
      <c r="K19" s="23">
        <v>0</v>
      </c>
      <c r="L19" s="23">
        <v>56.872199999999999</v>
      </c>
      <c r="M19" s="13">
        <v>7.3290735400462204E-5</v>
      </c>
      <c r="N19" s="13">
        <v>3.7846844727999998E-2</v>
      </c>
      <c r="O19" s="60">
        <v>3.6082610499999998E-4</v>
      </c>
    </row>
    <row r="20" spans="2:15" ht="12.75" customHeight="1" x14ac:dyDescent="0.2">
      <c r="B20" s="55" t="s">
        <v>822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52" t="s">
        <v>1150</v>
      </c>
      <c r="L20" s="52" t="s">
        <v>1150</v>
      </c>
      <c r="M20" s="52" t="s">
        <v>1150</v>
      </c>
      <c r="N20" s="52" t="s">
        <v>1150</v>
      </c>
      <c r="O20" s="66" t="s">
        <v>1150</v>
      </c>
    </row>
    <row r="21" spans="2:15" ht="12.75" customHeight="1" x14ac:dyDescent="0.2">
      <c r="B21" s="55" t="s">
        <v>823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52" t="s">
        <v>1150</v>
      </c>
      <c r="L21" s="52" t="s">
        <v>1150</v>
      </c>
      <c r="M21" s="52" t="s">
        <v>1150</v>
      </c>
      <c r="N21" s="52" t="s">
        <v>1150</v>
      </c>
      <c r="O21" s="66" t="s">
        <v>1150</v>
      </c>
    </row>
    <row r="22" spans="2:15" ht="12.75" customHeight="1" x14ac:dyDescent="0.2">
      <c r="B22" s="55" t="s">
        <v>824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52" t="s">
        <v>1150</v>
      </c>
      <c r="I22" s="52" t="s">
        <v>1150</v>
      </c>
      <c r="J22" s="52" t="s">
        <v>1150</v>
      </c>
      <c r="K22" s="52" t="s">
        <v>1150</v>
      </c>
      <c r="L22" s="52" t="s">
        <v>1150</v>
      </c>
      <c r="M22" s="52" t="s">
        <v>1150</v>
      </c>
      <c r="N22" s="52" t="s">
        <v>1150</v>
      </c>
      <c r="O22" s="66" t="s">
        <v>1150</v>
      </c>
    </row>
    <row r="23" spans="2:15" ht="12.75" customHeight="1" thickBot="1" x14ac:dyDescent="0.25">
      <c r="B23" s="55" t="s">
        <v>825</v>
      </c>
      <c r="C23" s="52" t="s">
        <v>1150</v>
      </c>
      <c r="D23" s="52" t="s">
        <v>1150</v>
      </c>
      <c r="E23" s="52" t="s">
        <v>1150</v>
      </c>
      <c r="F23" s="52" t="s">
        <v>1150</v>
      </c>
      <c r="G23" s="52" t="s">
        <v>1150</v>
      </c>
      <c r="H23" s="52" t="s">
        <v>1150</v>
      </c>
      <c r="I23" s="52" t="s">
        <v>1150</v>
      </c>
      <c r="J23" s="52" t="s">
        <v>1150</v>
      </c>
      <c r="K23" s="52" t="s">
        <v>1150</v>
      </c>
      <c r="L23" s="52" t="s">
        <v>1150</v>
      </c>
      <c r="M23" s="52" t="s">
        <v>1150</v>
      </c>
      <c r="N23" s="52" t="s">
        <v>1150</v>
      </c>
      <c r="O23" s="66" t="s">
        <v>1150</v>
      </c>
    </row>
    <row r="24" spans="2:15" ht="12.75" customHeight="1" x14ac:dyDescent="0.2">
      <c r="B24" s="62" t="s">
        <v>826</v>
      </c>
      <c r="C24" s="67" t="s">
        <v>1150</v>
      </c>
      <c r="D24" s="67" t="s">
        <v>1150</v>
      </c>
      <c r="E24" s="67" t="s">
        <v>1150</v>
      </c>
      <c r="F24" s="67" t="s">
        <v>1150</v>
      </c>
      <c r="G24" s="67" t="s">
        <v>1150</v>
      </c>
      <c r="H24" s="67" t="s">
        <v>1150</v>
      </c>
      <c r="I24" s="67" t="s">
        <v>1150</v>
      </c>
      <c r="J24" s="67" t="s">
        <v>1150</v>
      </c>
      <c r="K24" s="67" t="s">
        <v>1150</v>
      </c>
      <c r="L24" s="67" t="s">
        <v>1150</v>
      </c>
      <c r="M24" s="67" t="s">
        <v>1150</v>
      </c>
      <c r="N24" s="67" t="s">
        <v>1150</v>
      </c>
      <c r="O24" s="68" t="s">
        <v>1150</v>
      </c>
    </row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J1" workbookViewId="0">
      <selection activeCell="O1" sqref="O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.85546875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  <col min="53" max="16384" width="9.140625" hidden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14481</v>
      </c>
    </row>
    <row r="5" spans="2:14" ht="12.75" customHeight="1" x14ac:dyDescent="0.2"/>
    <row r="6" spans="2:14" ht="12.75" customHeight="1" thickBot="1" x14ac:dyDescent="0.25">
      <c r="B6" s="61" t="s">
        <v>827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</row>
    <row r="7" spans="2:14" ht="12.75" customHeight="1" thickBot="1" x14ac:dyDescent="0.25">
      <c r="B7" s="69" t="s">
        <v>828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</row>
    <row r="8" spans="2:14" ht="12.75" customHeight="1" x14ac:dyDescent="0.2">
      <c r="B8" s="54" t="s">
        <v>71</v>
      </c>
      <c r="C8" s="4" t="s">
        <v>72</v>
      </c>
      <c r="D8" s="4" t="s">
        <v>112</v>
      </c>
      <c r="E8" s="4" t="s">
        <v>73</v>
      </c>
      <c r="F8" s="4" t="s">
        <v>209</v>
      </c>
      <c r="G8" s="4" t="s">
        <v>76</v>
      </c>
      <c r="H8" s="4" t="s">
        <v>115</v>
      </c>
      <c r="I8" s="4" t="s">
        <v>116</v>
      </c>
      <c r="J8" s="4" t="s">
        <v>117</v>
      </c>
      <c r="K8" s="4" t="s">
        <v>79</v>
      </c>
      <c r="L8" s="4" t="s">
        <v>118</v>
      </c>
      <c r="M8" s="4" t="s">
        <v>80</v>
      </c>
      <c r="N8" s="57" t="s">
        <v>211</v>
      </c>
    </row>
    <row r="9" spans="2:14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51" t="s">
        <v>1150</v>
      </c>
      <c r="H9" s="6" t="s">
        <v>122</v>
      </c>
      <c r="I9" s="6" t="s">
        <v>123</v>
      </c>
      <c r="J9" s="6" t="s">
        <v>11</v>
      </c>
      <c r="K9" s="6" t="s">
        <v>11</v>
      </c>
      <c r="L9" s="6" t="s">
        <v>12</v>
      </c>
      <c r="M9" s="6" t="s">
        <v>12</v>
      </c>
      <c r="N9" s="58" t="s">
        <v>12</v>
      </c>
    </row>
    <row r="10" spans="2:14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58" t="s">
        <v>125</v>
      </c>
    </row>
    <row r="11" spans="2:14" ht="12.75" customHeight="1" x14ac:dyDescent="0.2">
      <c r="B11" s="55" t="s">
        <v>829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52" t="s">
        <v>1150</v>
      </c>
      <c r="K11" s="22">
        <v>1718.16687</v>
      </c>
      <c r="L11" s="52" t="s">
        <v>1150</v>
      </c>
      <c r="M11" s="20">
        <v>1</v>
      </c>
      <c r="N11" s="59">
        <v>1.0900922771E-2</v>
      </c>
    </row>
    <row r="12" spans="2:14" ht="12.75" customHeight="1" x14ac:dyDescent="0.2">
      <c r="B12" s="55" t="s">
        <v>830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52" t="s">
        <v>1150</v>
      </c>
      <c r="K12" s="22">
        <v>1718.16687</v>
      </c>
      <c r="L12" s="52" t="s">
        <v>1150</v>
      </c>
      <c r="M12" s="20">
        <v>1</v>
      </c>
      <c r="N12" s="59">
        <v>1.0900922771E-2</v>
      </c>
    </row>
    <row r="13" spans="2:14" ht="12.75" customHeight="1" x14ac:dyDescent="0.2">
      <c r="B13" s="55" t="s">
        <v>831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52" t="s">
        <v>1150</v>
      </c>
      <c r="L13" s="52" t="s">
        <v>1150</v>
      </c>
      <c r="M13" s="52" t="s">
        <v>1150</v>
      </c>
      <c r="N13" s="66" t="s">
        <v>1150</v>
      </c>
    </row>
    <row r="14" spans="2:14" ht="12.75" customHeight="1" x14ac:dyDescent="0.2">
      <c r="B14" s="55" t="s">
        <v>832</v>
      </c>
      <c r="C14" s="52" t="s">
        <v>1150</v>
      </c>
      <c r="D14" s="52" t="s">
        <v>1150</v>
      </c>
      <c r="E14" s="52" t="s">
        <v>1150</v>
      </c>
      <c r="F14" s="52" t="s">
        <v>1150</v>
      </c>
      <c r="G14" s="52" t="s">
        <v>1150</v>
      </c>
      <c r="H14" s="52" t="s">
        <v>1150</v>
      </c>
      <c r="I14" s="52" t="s">
        <v>1150</v>
      </c>
      <c r="J14" s="52" t="s">
        <v>1150</v>
      </c>
      <c r="K14" s="52" t="s">
        <v>1150</v>
      </c>
      <c r="L14" s="52" t="s">
        <v>1150</v>
      </c>
      <c r="M14" s="52" t="s">
        <v>1150</v>
      </c>
      <c r="N14" s="66" t="s">
        <v>1150</v>
      </c>
    </row>
    <row r="15" spans="2:14" ht="12.75" customHeight="1" x14ac:dyDescent="0.2">
      <c r="B15" s="55" t="s">
        <v>833</v>
      </c>
      <c r="C15" s="52" t="s">
        <v>1150</v>
      </c>
      <c r="D15" s="52" t="s">
        <v>1150</v>
      </c>
      <c r="E15" s="52" t="s">
        <v>1150</v>
      </c>
      <c r="F15" s="52" t="s">
        <v>1150</v>
      </c>
      <c r="G15" s="52" t="s">
        <v>1150</v>
      </c>
      <c r="H15" s="52" t="s">
        <v>1150</v>
      </c>
      <c r="I15" s="52" t="s">
        <v>1150</v>
      </c>
      <c r="J15" s="52" t="s">
        <v>1150</v>
      </c>
      <c r="K15" s="22">
        <v>1718.16687</v>
      </c>
      <c r="L15" s="52" t="s">
        <v>1150</v>
      </c>
      <c r="M15" s="20">
        <v>1</v>
      </c>
      <c r="N15" s="59">
        <v>1.0900922771E-2</v>
      </c>
    </row>
    <row r="16" spans="2:14" ht="12.75" customHeight="1" x14ac:dyDescent="0.2">
      <c r="B16" s="56" t="s">
        <v>834</v>
      </c>
      <c r="C16" s="14" t="s">
        <v>835</v>
      </c>
      <c r="D16" s="14" t="s">
        <v>136</v>
      </c>
      <c r="E16" s="21">
        <v>5084</v>
      </c>
      <c r="F16" s="14" t="s">
        <v>836</v>
      </c>
      <c r="G16" s="14" t="s">
        <v>49</v>
      </c>
      <c r="H16" s="23">
        <v>142900</v>
      </c>
      <c r="I16" s="23">
        <v>353.96</v>
      </c>
      <c r="J16" s="23">
        <v>0</v>
      </c>
      <c r="K16" s="23">
        <v>505.80883999999998</v>
      </c>
      <c r="L16" s="13">
        <v>1.0394911E-4</v>
      </c>
      <c r="M16" s="13">
        <v>0.29438865853500001</v>
      </c>
      <c r="N16" s="60">
        <v>3.2091080309999999E-3</v>
      </c>
    </row>
    <row r="17" spans="2:14" ht="12.75" customHeight="1" x14ac:dyDescent="0.2">
      <c r="B17" s="56" t="s">
        <v>837</v>
      </c>
      <c r="C17" s="14" t="s">
        <v>838</v>
      </c>
      <c r="D17" s="14" t="s">
        <v>136</v>
      </c>
      <c r="E17" s="21">
        <v>5097</v>
      </c>
      <c r="F17" s="14" t="s">
        <v>836</v>
      </c>
      <c r="G17" s="14" t="s">
        <v>49</v>
      </c>
      <c r="H17" s="23">
        <v>25930</v>
      </c>
      <c r="I17" s="23">
        <v>360.14</v>
      </c>
      <c r="J17" s="23">
        <v>0</v>
      </c>
      <c r="K17" s="23">
        <v>93.384299999999996</v>
      </c>
      <c r="L17" s="13">
        <v>2.0002232674975701E-5</v>
      </c>
      <c r="M17" s="13">
        <v>5.4351123648000002E-2</v>
      </c>
      <c r="N17" s="60">
        <v>5.9247740100000002E-4</v>
      </c>
    </row>
    <row r="18" spans="2:14" ht="12.75" customHeight="1" x14ac:dyDescent="0.2">
      <c r="B18" s="56" t="s">
        <v>839</v>
      </c>
      <c r="C18" s="14" t="s">
        <v>840</v>
      </c>
      <c r="D18" s="14" t="s">
        <v>136</v>
      </c>
      <c r="E18" s="21">
        <v>5097</v>
      </c>
      <c r="F18" s="14" t="s">
        <v>836</v>
      </c>
      <c r="G18" s="14" t="s">
        <v>49</v>
      </c>
      <c r="H18" s="23">
        <v>706</v>
      </c>
      <c r="I18" s="23">
        <v>353.53</v>
      </c>
      <c r="J18" s="23">
        <v>0</v>
      </c>
      <c r="K18" s="23">
        <v>2.4959199999999999</v>
      </c>
      <c r="L18" s="13">
        <v>5.1846322942783604E-7</v>
      </c>
      <c r="M18" s="13">
        <v>1.45266449E-3</v>
      </c>
      <c r="N18" s="60">
        <v>1.5835383418108301E-5</v>
      </c>
    </row>
    <row r="19" spans="2:14" ht="12.75" customHeight="1" x14ac:dyDescent="0.2">
      <c r="B19" s="56" t="s">
        <v>841</v>
      </c>
      <c r="C19" s="14" t="s">
        <v>842</v>
      </c>
      <c r="D19" s="14" t="s">
        <v>136</v>
      </c>
      <c r="E19" s="21">
        <v>5097</v>
      </c>
      <c r="F19" s="14" t="s">
        <v>836</v>
      </c>
      <c r="G19" s="14" t="s">
        <v>49</v>
      </c>
      <c r="H19" s="23">
        <v>29925</v>
      </c>
      <c r="I19" s="23">
        <v>3730.92</v>
      </c>
      <c r="J19" s="23">
        <v>0</v>
      </c>
      <c r="K19" s="23">
        <v>1116.4778100000001</v>
      </c>
      <c r="L19" s="13">
        <v>1.0576000989999999E-3</v>
      </c>
      <c r="M19" s="13">
        <v>0.64980755332499995</v>
      </c>
      <c r="N19" s="60">
        <v>7.0835019540000004E-3</v>
      </c>
    </row>
    <row r="20" spans="2:14" ht="12.75" customHeight="1" x14ac:dyDescent="0.2">
      <c r="B20" s="55" t="s">
        <v>843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52" t="s">
        <v>1150</v>
      </c>
      <c r="L20" s="52" t="s">
        <v>1150</v>
      </c>
      <c r="M20" s="52" t="s">
        <v>1150</v>
      </c>
      <c r="N20" s="66" t="s">
        <v>1150</v>
      </c>
    </row>
    <row r="21" spans="2:14" ht="12.75" customHeight="1" x14ac:dyDescent="0.2">
      <c r="B21" s="55" t="s">
        <v>844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52" t="s">
        <v>1150</v>
      </c>
      <c r="L21" s="52" t="s">
        <v>1150</v>
      </c>
      <c r="M21" s="52" t="s">
        <v>1150</v>
      </c>
      <c r="N21" s="66" t="s">
        <v>1150</v>
      </c>
    </row>
    <row r="22" spans="2:14" ht="12.75" customHeight="1" x14ac:dyDescent="0.2">
      <c r="B22" s="55" t="s">
        <v>845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52" t="s">
        <v>1150</v>
      </c>
      <c r="I22" s="52" t="s">
        <v>1150</v>
      </c>
      <c r="J22" s="52" t="s">
        <v>1150</v>
      </c>
      <c r="K22" s="52" t="s">
        <v>1150</v>
      </c>
      <c r="L22" s="52" t="s">
        <v>1150</v>
      </c>
      <c r="M22" s="52" t="s">
        <v>1150</v>
      </c>
      <c r="N22" s="66" t="s">
        <v>1150</v>
      </c>
    </row>
    <row r="23" spans="2:14" ht="12.75" customHeight="1" x14ac:dyDescent="0.2">
      <c r="B23" s="55" t="s">
        <v>846</v>
      </c>
      <c r="C23" s="52" t="s">
        <v>1150</v>
      </c>
      <c r="D23" s="52" t="s">
        <v>1150</v>
      </c>
      <c r="E23" s="52" t="s">
        <v>1150</v>
      </c>
      <c r="F23" s="52" t="s">
        <v>1150</v>
      </c>
      <c r="G23" s="52" t="s">
        <v>1150</v>
      </c>
      <c r="H23" s="52" t="s">
        <v>1150</v>
      </c>
      <c r="I23" s="52" t="s">
        <v>1150</v>
      </c>
      <c r="J23" s="52" t="s">
        <v>1150</v>
      </c>
      <c r="K23" s="52" t="s">
        <v>1150</v>
      </c>
      <c r="L23" s="52" t="s">
        <v>1150</v>
      </c>
      <c r="M23" s="52" t="s">
        <v>1150</v>
      </c>
      <c r="N23" s="66" t="s">
        <v>1150</v>
      </c>
    </row>
    <row r="24" spans="2:14" ht="12.75" customHeight="1" x14ac:dyDescent="0.2">
      <c r="B24" s="55" t="s">
        <v>847</v>
      </c>
      <c r="C24" s="52" t="s">
        <v>1150</v>
      </c>
      <c r="D24" s="52" t="s">
        <v>1150</v>
      </c>
      <c r="E24" s="52" t="s">
        <v>1150</v>
      </c>
      <c r="F24" s="52" t="s">
        <v>1150</v>
      </c>
      <c r="G24" s="52" t="s">
        <v>1150</v>
      </c>
      <c r="H24" s="52" t="s">
        <v>1150</v>
      </c>
      <c r="I24" s="52" t="s">
        <v>1150</v>
      </c>
      <c r="J24" s="52" t="s">
        <v>1150</v>
      </c>
      <c r="K24" s="52" t="s">
        <v>1150</v>
      </c>
      <c r="L24" s="52" t="s">
        <v>1150</v>
      </c>
      <c r="M24" s="52" t="s">
        <v>1150</v>
      </c>
      <c r="N24" s="66" t="s">
        <v>1150</v>
      </c>
    </row>
    <row r="25" spans="2:14" ht="12.75" customHeight="1" x14ac:dyDescent="0.2">
      <c r="B25" s="55" t="s">
        <v>848</v>
      </c>
      <c r="C25" s="52" t="s">
        <v>1150</v>
      </c>
      <c r="D25" s="52" t="s">
        <v>1150</v>
      </c>
      <c r="E25" s="52" t="s">
        <v>1150</v>
      </c>
      <c r="F25" s="52" t="s">
        <v>1150</v>
      </c>
      <c r="G25" s="52" t="s">
        <v>1150</v>
      </c>
      <c r="H25" s="52" t="s">
        <v>1150</v>
      </c>
      <c r="I25" s="52" t="s">
        <v>1150</v>
      </c>
      <c r="J25" s="52" t="s">
        <v>1150</v>
      </c>
      <c r="K25" s="52" t="s">
        <v>1150</v>
      </c>
      <c r="L25" s="52" t="s">
        <v>1150</v>
      </c>
      <c r="M25" s="52" t="s">
        <v>1150</v>
      </c>
      <c r="N25" s="66" t="s">
        <v>1150</v>
      </c>
    </row>
    <row r="26" spans="2:14" ht="12.75" customHeight="1" thickBot="1" x14ac:dyDescent="0.25">
      <c r="B26" s="55" t="s">
        <v>849</v>
      </c>
      <c r="C26" s="52" t="s">
        <v>1150</v>
      </c>
      <c r="D26" s="52" t="s">
        <v>1150</v>
      </c>
      <c r="E26" s="52" t="s">
        <v>1150</v>
      </c>
      <c r="F26" s="52" t="s">
        <v>1150</v>
      </c>
      <c r="G26" s="52" t="s">
        <v>1150</v>
      </c>
      <c r="H26" s="52" t="s">
        <v>1150</v>
      </c>
      <c r="I26" s="52" t="s">
        <v>1150</v>
      </c>
      <c r="J26" s="52" t="s">
        <v>1150</v>
      </c>
      <c r="K26" s="52" t="s">
        <v>1150</v>
      </c>
      <c r="L26" s="52" t="s">
        <v>1150</v>
      </c>
      <c r="M26" s="52" t="s">
        <v>1150</v>
      </c>
      <c r="N26" s="66" t="s">
        <v>1150</v>
      </c>
    </row>
    <row r="27" spans="2:14" ht="12.75" customHeight="1" x14ac:dyDescent="0.2">
      <c r="B27" s="62" t="s">
        <v>850</v>
      </c>
      <c r="C27" s="67" t="s">
        <v>1150</v>
      </c>
      <c r="D27" s="67" t="s">
        <v>1150</v>
      </c>
      <c r="E27" s="67" t="s">
        <v>1150</v>
      </c>
      <c r="F27" s="67" t="s">
        <v>1150</v>
      </c>
      <c r="G27" s="67" t="s">
        <v>1150</v>
      </c>
      <c r="H27" s="67" t="s">
        <v>1150</v>
      </c>
      <c r="I27" s="67" t="s">
        <v>1150</v>
      </c>
      <c r="J27" s="67" t="s">
        <v>1150</v>
      </c>
      <c r="K27" s="67" t="s">
        <v>1150</v>
      </c>
      <c r="L27" s="67" t="s">
        <v>1150</v>
      </c>
      <c r="M27" s="67" t="s">
        <v>1150</v>
      </c>
      <c r="N27" s="68" t="s">
        <v>1150</v>
      </c>
    </row>
    <row r="28" spans="2:14" ht="12.75" hidden="1" customHeight="1" x14ac:dyDescent="0.2"/>
    <row r="29" spans="2:14" ht="12.75" hidden="1" customHeight="1" x14ac:dyDescent="0.2"/>
    <row r="30" spans="2:14" ht="12.75" hidden="1" customHeight="1" x14ac:dyDescent="0.2"/>
    <row r="31" spans="2:14" ht="12.75" hidden="1" customHeight="1" x14ac:dyDescent="0.2"/>
    <row r="32" spans="2:14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0" width="13.7109375" bestFit="1" customWidth="1"/>
    <col min="11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14481</v>
      </c>
    </row>
    <row r="5" spans="2:15" ht="12.75" customHeight="1" x14ac:dyDescent="0.2"/>
    <row r="6" spans="2:15" ht="12.75" customHeight="1" thickBot="1" x14ac:dyDescent="0.25">
      <c r="B6" s="61" t="s">
        <v>851</v>
      </c>
      <c r="C6" s="63" t="s">
        <v>1150</v>
      </c>
      <c r="D6" s="63" t="s">
        <v>1151</v>
      </c>
      <c r="E6" s="63" t="s">
        <v>1152</v>
      </c>
      <c r="F6" s="63" t="s">
        <v>1153</v>
      </c>
      <c r="G6" s="63" t="s">
        <v>1154</v>
      </c>
      <c r="H6" s="63" t="s">
        <v>1155</v>
      </c>
      <c r="I6" s="63" t="s">
        <v>1156</v>
      </c>
      <c r="J6" s="63" t="s">
        <v>1157</v>
      </c>
      <c r="K6" s="63" t="s">
        <v>1158</v>
      </c>
      <c r="L6" s="63" t="s">
        <v>1159</v>
      </c>
      <c r="M6" s="63" t="s">
        <v>1160</v>
      </c>
      <c r="N6" s="63" t="s">
        <v>1161</v>
      </c>
      <c r="O6" s="63" t="s">
        <v>1162</v>
      </c>
    </row>
    <row r="7" spans="2:15" ht="12.75" customHeight="1" thickBot="1" x14ac:dyDescent="0.25">
      <c r="B7" s="69" t="s">
        <v>852</v>
      </c>
      <c r="C7" s="75" t="s">
        <v>1150</v>
      </c>
      <c r="D7" s="75" t="s">
        <v>1150</v>
      </c>
      <c r="E7" s="75" t="s">
        <v>1150</v>
      </c>
      <c r="F7" s="75" t="s">
        <v>1150</v>
      </c>
      <c r="G7" s="75" t="s">
        <v>1150</v>
      </c>
      <c r="H7" s="75" t="s">
        <v>1150</v>
      </c>
      <c r="I7" s="75" t="s">
        <v>1150</v>
      </c>
      <c r="J7" s="75" t="s">
        <v>1150</v>
      </c>
      <c r="K7" s="75" t="s">
        <v>1150</v>
      </c>
      <c r="L7" s="75" t="s">
        <v>1150</v>
      </c>
      <c r="M7" s="75" t="s">
        <v>1150</v>
      </c>
      <c r="N7" s="75" t="s">
        <v>1150</v>
      </c>
      <c r="O7" s="75" t="s">
        <v>1150</v>
      </c>
    </row>
    <row r="8" spans="2:15" ht="12.75" customHeight="1" x14ac:dyDescent="0.2">
      <c r="B8" s="54" t="s">
        <v>71</v>
      </c>
      <c r="C8" s="4" t="s">
        <v>72</v>
      </c>
      <c r="D8" s="4" t="s">
        <v>112</v>
      </c>
      <c r="E8" s="4" t="s">
        <v>73</v>
      </c>
      <c r="F8" s="4" t="s">
        <v>209</v>
      </c>
      <c r="G8" s="4" t="s">
        <v>74</v>
      </c>
      <c r="H8" s="4" t="s">
        <v>75</v>
      </c>
      <c r="I8" s="4" t="s">
        <v>76</v>
      </c>
      <c r="J8" s="4" t="s">
        <v>115</v>
      </c>
      <c r="K8" s="4" t="s">
        <v>116</v>
      </c>
      <c r="L8" s="4" t="s">
        <v>79</v>
      </c>
      <c r="M8" s="4" t="s">
        <v>118</v>
      </c>
      <c r="N8" s="4" t="s">
        <v>80</v>
      </c>
      <c r="O8" s="57" t="s">
        <v>211</v>
      </c>
    </row>
    <row r="9" spans="2:15" ht="12.75" customHeight="1" x14ac:dyDescent="0.2">
      <c r="B9" s="65" t="s">
        <v>1150</v>
      </c>
      <c r="C9" s="51" t="s">
        <v>1150</v>
      </c>
      <c r="D9" s="51" t="s">
        <v>1150</v>
      </c>
      <c r="E9" s="51" t="s">
        <v>1150</v>
      </c>
      <c r="F9" s="51" t="s">
        <v>1150</v>
      </c>
      <c r="G9" s="51" t="s">
        <v>1150</v>
      </c>
      <c r="H9" s="51" t="s">
        <v>1150</v>
      </c>
      <c r="I9" s="51" t="s">
        <v>1150</v>
      </c>
      <c r="J9" s="6" t="s">
        <v>122</v>
      </c>
      <c r="K9" s="6" t="s">
        <v>123</v>
      </c>
      <c r="L9" s="6" t="s">
        <v>11</v>
      </c>
      <c r="M9" s="6" t="s">
        <v>12</v>
      </c>
      <c r="N9" s="6" t="s">
        <v>12</v>
      </c>
      <c r="O9" s="58" t="s">
        <v>12</v>
      </c>
    </row>
    <row r="10" spans="2:15" ht="12.75" customHeight="1" x14ac:dyDescent="0.2">
      <c r="B10" s="65" t="s">
        <v>1150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124</v>
      </c>
      <c r="N10" s="6" t="s">
        <v>125</v>
      </c>
      <c r="O10" s="58" t="s">
        <v>126</v>
      </c>
    </row>
    <row r="11" spans="2:15" ht="12.75" customHeight="1" x14ac:dyDescent="0.2">
      <c r="B11" s="55" t="s">
        <v>853</v>
      </c>
      <c r="C11" s="52" t="s">
        <v>1150</v>
      </c>
      <c r="D11" s="52" t="s">
        <v>1150</v>
      </c>
      <c r="E11" s="52" t="s">
        <v>1150</v>
      </c>
      <c r="F11" s="52" t="s">
        <v>1150</v>
      </c>
      <c r="G11" s="52" t="s">
        <v>1150</v>
      </c>
      <c r="H11" s="52" t="s">
        <v>1150</v>
      </c>
      <c r="I11" s="52" t="s">
        <v>1150</v>
      </c>
      <c r="J11" s="52" t="s">
        <v>1150</v>
      </c>
      <c r="K11" s="52" t="s">
        <v>1150</v>
      </c>
      <c r="L11" s="22">
        <v>4134.2375099999999</v>
      </c>
      <c r="M11" s="52" t="s">
        <v>1150</v>
      </c>
      <c r="N11" s="20">
        <v>1</v>
      </c>
      <c r="O11" s="59">
        <v>2.6229701317E-2</v>
      </c>
    </row>
    <row r="12" spans="2:15" ht="12.75" customHeight="1" x14ac:dyDescent="0.2">
      <c r="B12" s="55" t="s">
        <v>854</v>
      </c>
      <c r="C12" s="52" t="s">
        <v>1150</v>
      </c>
      <c r="D12" s="52" t="s">
        <v>1150</v>
      </c>
      <c r="E12" s="52" t="s">
        <v>1150</v>
      </c>
      <c r="F12" s="52" t="s">
        <v>1150</v>
      </c>
      <c r="G12" s="52" t="s">
        <v>1150</v>
      </c>
      <c r="H12" s="52" t="s">
        <v>1150</v>
      </c>
      <c r="I12" s="52" t="s">
        <v>1150</v>
      </c>
      <c r="J12" s="52" t="s">
        <v>1150</v>
      </c>
      <c r="K12" s="52" t="s">
        <v>1150</v>
      </c>
      <c r="L12" s="22">
        <v>3792.2932000000001</v>
      </c>
      <c r="M12" s="52" t="s">
        <v>1150</v>
      </c>
      <c r="N12" s="20">
        <v>0.91728963099600003</v>
      </c>
      <c r="O12" s="59">
        <v>2.4060233042000001E-2</v>
      </c>
    </row>
    <row r="13" spans="2:15" ht="12.75" customHeight="1" x14ac:dyDescent="0.2">
      <c r="B13" s="55" t="s">
        <v>855</v>
      </c>
      <c r="C13" s="52" t="s">
        <v>1150</v>
      </c>
      <c r="D13" s="52" t="s">
        <v>1150</v>
      </c>
      <c r="E13" s="52" t="s">
        <v>1150</v>
      </c>
      <c r="F13" s="52" t="s">
        <v>1150</v>
      </c>
      <c r="G13" s="52" t="s">
        <v>1150</v>
      </c>
      <c r="H13" s="52" t="s">
        <v>1150</v>
      </c>
      <c r="I13" s="52" t="s">
        <v>1150</v>
      </c>
      <c r="J13" s="52" t="s">
        <v>1150</v>
      </c>
      <c r="K13" s="52" t="s">
        <v>1150</v>
      </c>
      <c r="L13" s="22">
        <v>3792.2932000000001</v>
      </c>
      <c r="M13" s="52" t="s">
        <v>1150</v>
      </c>
      <c r="N13" s="20">
        <v>0.91728963099600003</v>
      </c>
      <c r="O13" s="59">
        <v>2.4060233042000001E-2</v>
      </c>
    </row>
    <row r="14" spans="2:15" ht="12.75" customHeight="1" x14ac:dyDescent="0.2">
      <c r="B14" s="56" t="s">
        <v>856</v>
      </c>
      <c r="C14" s="14" t="s">
        <v>857</v>
      </c>
      <c r="D14" s="14" t="s">
        <v>136</v>
      </c>
      <c r="E14" s="21">
        <v>5028</v>
      </c>
      <c r="F14" s="14" t="s">
        <v>836</v>
      </c>
      <c r="G14" s="14" t="s">
        <v>487</v>
      </c>
      <c r="H14" s="14" t="s">
        <v>488</v>
      </c>
      <c r="I14" s="14" t="s">
        <v>49</v>
      </c>
      <c r="J14" s="23">
        <v>318750</v>
      </c>
      <c r="K14" s="23">
        <v>100.56</v>
      </c>
      <c r="L14" s="23">
        <v>320.53500000000003</v>
      </c>
      <c r="M14" s="13">
        <v>5.5644088570000003E-3</v>
      </c>
      <c r="N14" s="13">
        <v>7.7531830046999997E-2</v>
      </c>
      <c r="O14" s="60">
        <v>2.0336367440000002E-3</v>
      </c>
    </row>
    <row r="15" spans="2:15" ht="12.75" customHeight="1" x14ac:dyDescent="0.2">
      <c r="B15" s="56" t="s">
        <v>858</v>
      </c>
      <c r="C15" s="14" t="s">
        <v>859</v>
      </c>
      <c r="D15" s="14" t="s">
        <v>136</v>
      </c>
      <c r="E15" s="21">
        <v>5044</v>
      </c>
      <c r="F15" s="14" t="s">
        <v>836</v>
      </c>
      <c r="G15" s="14" t="s">
        <v>487</v>
      </c>
      <c r="H15" s="14" t="s">
        <v>488</v>
      </c>
      <c r="I15" s="14" t="s">
        <v>49</v>
      </c>
      <c r="J15" s="23">
        <v>2300667</v>
      </c>
      <c r="K15" s="23">
        <v>130.83000000000001</v>
      </c>
      <c r="L15" s="23">
        <v>3009.9626400000002</v>
      </c>
      <c r="M15" s="13">
        <v>2.0554274367999999E-2</v>
      </c>
      <c r="N15" s="13">
        <v>0.72805750340099995</v>
      </c>
      <c r="O15" s="60">
        <v>1.9096730855999999E-2</v>
      </c>
    </row>
    <row r="16" spans="2:15" ht="12.75" customHeight="1" x14ac:dyDescent="0.2">
      <c r="B16" s="56" t="s">
        <v>860</v>
      </c>
      <c r="C16" s="14" t="s">
        <v>861</v>
      </c>
      <c r="D16" s="14" t="s">
        <v>136</v>
      </c>
      <c r="E16" s="21">
        <v>5017</v>
      </c>
      <c r="F16" s="14" t="s">
        <v>836</v>
      </c>
      <c r="G16" s="14" t="s">
        <v>487</v>
      </c>
      <c r="H16" s="14" t="s">
        <v>488</v>
      </c>
      <c r="I16" s="14" t="s">
        <v>49</v>
      </c>
      <c r="J16" s="23">
        <v>341438.49</v>
      </c>
      <c r="K16" s="23">
        <v>135.25</v>
      </c>
      <c r="L16" s="23">
        <v>461.79556000000002</v>
      </c>
      <c r="M16" s="13">
        <v>3.4389469249999998E-3</v>
      </c>
      <c r="N16" s="13">
        <v>0.111700297547</v>
      </c>
      <c r="O16" s="60">
        <v>2.9298654409999998E-3</v>
      </c>
    </row>
    <row r="17" spans="2:15" ht="12.75" customHeight="1" x14ac:dyDescent="0.2">
      <c r="B17" s="55" t="s">
        <v>862</v>
      </c>
      <c r="C17" s="52" t="s">
        <v>1150</v>
      </c>
      <c r="D17" s="52" t="s">
        <v>1150</v>
      </c>
      <c r="E17" s="52" t="s">
        <v>1150</v>
      </c>
      <c r="F17" s="52" t="s">
        <v>1150</v>
      </c>
      <c r="G17" s="52" t="s">
        <v>1150</v>
      </c>
      <c r="H17" s="52" t="s">
        <v>1150</v>
      </c>
      <c r="I17" s="52" t="s">
        <v>1150</v>
      </c>
      <c r="J17" s="52" t="s">
        <v>1150</v>
      </c>
      <c r="K17" s="52" t="s">
        <v>1150</v>
      </c>
      <c r="L17" s="52" t="s">
        <v>1150</v>
      </c>
      <c r="M17" s="52" t="s">
        <v>1150</v>
      </c>
      <c r="N17" s="52" t="s">
        <v>1150</v>
      </c>
      <c r="O17" s="66" t="s">
        <v>1150</v>
      </c>
    </row>
    <row r="18" spans="2:15" ht="12.75" customHeight="1" x14ac:dyDescent="0.2">
      <c r="B18" s="55" t="s">
        <v>863</v>
      </c>
      <c r="C18" s="52" t="s">
        <v>1150</v>
      </c>
      <c r="D18" s="52" t="s">
        <v>1150</v>
      </c>
      <c r="E18" s="52" t="s">
        <v>1150</v>
      </c>
      <c r="F18" s="52" t="s">
        <v>1150</v>
      </c>
      <c r="G18" s="52" t="s">
        <v>1150</v>
      </c>
      <c r="H18" s="52" t="s">
        <v>1150</v>
      </c>
      <c r="I18" s="52" t="s">
        <v>1150</v>
      </c>
      <c r="J18" s="52" t="s">
        <v>1150</v>
      </c>
      <c r="K18" s="52" t="s">
        <v>1150</v>
      </c>
      <c r="L18" s="52" t="s">
        <v>1150</v>
      </c>
      <c r="M18" s="52" t="s">
        <v>1150</v>
      </c>
      <c r="N18" s="52" t="s">
        <v>1150</v>
      </c>
      <c r="O18" s="66" t="s">
        <v>1150</v>
      </c>
    </row>
    <row r="19" spans="2:15" ht="12.75" customHeight="1" x14ac:dyDescent="0.2">
      <c r="B19" s="55" t="s">
        <v>864</v>
      </c>
      <c r="C19" s="52" t="s">
        <v>1150</v>
      </c>
      <c r="D19" s="52" t="s">
        <v>1150</v>
      </c>
      <c r="E19" s="52" t="s">
        <v>1150</v>
      </c>
      <c r="F19" s="52" t="s">
        <v>1150</v>
      </c>
      <c r="G19" s="52" t="s">
        <v>1150</v>
      </c>
      <c r="H19" s="52" t="s">
        <v>1150</v>
      </c>
      <c r="I19" s="52" t="s">
        <v>1150</v>
      </c>
      <c r="J19" s="52" t="s">
        <v>1150</v>
      </c>
      <c r="K19" s="52" t="s">
        <v>1150</v>
      </c>
      <c r="L19" s="52" t="s">
        <v>1150</v>
      </c>
      <c r="M19" s="52" t="s">
        <v>1150</v>
      </c>
      <c r="N19" s="52" t="s">
        <v>1150</v>
      </c>
      <c r="O19" s="66" t="s">
        <v>1150</v>
      </c>
    </row>
    <row r="20" spans="2:15" ht="12.75" customHeight="1" x14ac:dyDescent="0.2">
      <c r="B20" s="55" t="s">
        <v>865</v>
      </c>
      <c r="C20" s="52" t="s">
        <v>1150</v>
      </c>
      <c r="D20" s="52" t="s">
        <v>1150</v>
      </c>
      <c r="E20" s="52" t="s">
        <v>1150</v>
      </c>
      <c r="F20" s="52" t="s">
        <v>1150</v>
      </c>
      <c r="G20" s="52" t="s">
        <v>1150</v>
      </c>
      <c r="H20" s="52" t="s">
        <v>1150</v>
      </c>
      <c r="I20" s="52" t="s">
        <v>1150</v>
      </c>
      <c r="J20" s="52" t="s">
        <v>1150</v>
      </c>
      <c r="K20" s="52" t="s">
        <v>1150</v>
      </c>
      <c r="L20" s="22">
        <v>341.94430999999997</v>
      </c>
      <c r="M20" s="52" t="s">
        <v>1150</v>
      </c>
      <c r="N20" s="20">
        <v>8.2710369002999995E-2</v>
      </c>
      <c r="O20" s="59">
        <v>2.1694682740000001E-3</v>
      </c>
    </row>
    <row r="21" spans="2:15" ht="12.75" customHeight="1" x14ac:dyDescent="0.2">
      <c r="B21" s="55" t="s">
        <v>866</v>
      </c>
      <c r="C21" s="52" t="s">
        <v>1150</v>
      </c>
      <c r="D21" s="52" t="s">
        <v>1150</v>
      </c>
      <c r="E21" s="52" t="s">
        <v>1150</v>
      </c>
      <c r="F21" s="52" t="s">
        <v>1150</v>
      </c>
      <c r="G21" s="52" t="s">
        <v>1150</v>
      </c>
      <c r="H21" s="52" t="s">
        <v>1150</v>
      </c>
      <c r="I21" s="52" t="s">
        <v>1150</v>
      </c>
      <c r="J21" s="52" t="s">
        <v>1150</v>
      </c>
      <c r="K21" s="52" t="s">
        <v>1150</v>
      </c>
      <c r="L21" s="52" t="s">
        <v>1150</v>
      </c>
      <c r="M21" s="52" t="s">
        <v>1150</v>
      </c>
      <c r="N21" s="52" t="s">
        <v>1150</v>
      </c>
      <c r="O21" s="66" t="s">
        <v>1150</v>
      </c>
    </row>
    <row r="22" spans="2:15" ht="12.75" customHeight="1" x14ac:dyDescent="0.2">
      <c r="B22" s="55" t="s">
        <v>867</v>
      </c>
      <c r="C22" s="52" t="s">
        <v>1150</v>
      </c>
      <c r="D22" s="52" t="s">
        <v>1150</v>
      </c>
      <c r="E22" s="52" t="s">
        <v>1150</v>
      </c>
      <c r="F22" s="52" t="s">
        <v>1150</v>
      </c>
      <c r="G22" s="52" t="s">
        <v>1150</v>
      </c>
      <c r="H22" s="52" t="s">
        <v>1150</v>
      </c>
      <c r="I22" s="52" t="s">
        <v>1150</v>
      </c>
      <c r="J22" s="52" t="s">
        <v>1150</v>
      </c>
      <c r="K22" s="52" t="s">
        <v>1150</v>
      </c>
      <c r="L22" s="52" t="s">
        <v>1150</v>
      </c>
      <c r="M22" s="52" t="s">
        <v>1150</v>
      </c>
      <c r="N22" s="52" t="s">
        <v>1150</v>
      </c>
      <c r="O22" s="66" t="s">
        <v>1150</v>
      </c>
    </row>
    <row r="23" spans="2:15" ht="12.75" customHeight="1" x14ac:dyDescent="0.2">
      <c r="B23" s="55" t="s">
        <v>868</v>
      </c>
      <c r="C23" s="52" t="s">
        <v>1150</v>
      </c>
      <c r="D23" s="52" t="s">
        <v>1150</v>
      </c>
      <c r="E23" s="52" t="s">
        <v>1150</v>
      </c>
      <c r="F23" s="52" t="s">
        <v>1150</v>
      </c>
      <c r="G23" s="52" t="s">
        <v>1150</v>
      </c>
      <c r="H23" s="52" t="s">
        <v>1150</v>
      </c>
      <c r="I23" s="52" t="s">
        <v>1150</v>
      </c>
      <c r="J23" s="52" t="s">
        <v>1150</v>
      </c>
      <c r="K23" s="52" t="s">
        <v>1150</v>
      </c>
      <c r="L23" s="52" t="s">
        <v>1150</v>
      </c>
      <c r="M23" s="52" t="s">
        <v>1150</v>
      </c>
      <c r="N23" s="52" t="s">
        <v>1150</v>
      </c>
      <c r="O23" s="66" t="s">
        <v>1150</v>
      </c>
    </row>
    <row r="24" spans="2:15" ht="12.75" customHeight="1" thickBot="1" x14ac:dyDescent="0.25">
      <c r="B24" s="55" t="s">
        <v>869</v>
      </c>
      <c r="C24" s="52" t="s">
        <v>1150</v>
      </c>
      <c r="D24" s="52" t="s">
        <v>1150</v>
      </c>
      <c r="E24" s="52" t="s">
        <v>1150</v>
      </c>
      <c r="F24" s="52" t="s">
        <v>1150</v>
      </c>
      <c r="G24" s="52" t="s">
        <v>1150</v>
      </c>
      <c r="H24" s="52" t="s">
        <v>1150</v>
      </c>
      <c r="I24" s="52" t="s">
        <v>1150</v>
      </c>
      <c r="J24" s="52" t="s">
        <v>1150</v>
      </c>
      <c r="K24" s="52" t="s">
        <v>1150</v>
      </c>
      <c r="L24" s="22">
        <v>341.94430999999997</v>
      </c>
      <c r="M24" s="52" t="s">
        <v>1150</v>
      </c>
      <c r="N24" s="20">
        <v>8.2710369002999995E-2</v>
      </c>
      <c r="O24" s="59">
        <v>2.1694682740000001E-3</v>
      </c>
    </row>
    <row r="25" spans="2:15" ht="12.75" customHeight="1" x14ac:dyDescent="0.2">
      <c r="B25" s="70" t="s">
        <v>870</v>
      </c>
      <c r="C25" s="71" t="s">
        <v>871</v>
      </c>
      <c r="D25" s="71" t="s">
        <v>782</v>
      </c>
      <c r="E25" s="77">
        <v>994</v>
      </c>
      <c r="F25" s="71" t="s">
        <v>65</v>
      </c>
      <c r="G25" s="71" t="s">
        <v>487</v>
      </c>
      <c r="H25" s="71" t="s">
        <v>488</v>
      </c>
      <c r="I25" s="71" t="s">
        <v>50</v>
      </c>
      <c r="J25" s="72">
        <v>78.2</v>
      </c>
      <c r="K25" s="72">
        <v>120559.4</v>
      </c>
      <c r="L25" s="72">
        <v>341.94430999999997</v>
      </c>
      <c r="M25" s="73">
        <v>2.0190545039999999E-3</v>
      </c>
      <c r="N25" s="73">
        <v>8.2710369002999995E-2</v>
      </c>
      <c r="O25" s="74">
        <v>2.1694682740000001E-3</v>
      </c>
    </row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L1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14481</v>
      </c>
    </row>
    <row r="6" spans="2:12" ht="12.75" customHeight="1" x14ac:dyDescent="0.2">
      <c r="B6" s="42" t="s">
        <v>872</v>
      </c>
      <c r="C6" s="43"/>
      <c r="D6" s="43"/>
      <c r="E6" s="43"/>
      <c r="F6" s="43"/>
      <c r="G6" s="43"/>
      <c r="H6" s="43"/>
      <c r="I6" s="43"/>
      <c r="J6" s="43"/>
      <c r="K6" s="43"/>
      <c r="L6" s="44"/>
    </row>
    <row r="7" spans="2:12" ht="12.75" customHeight="1" x14ac:dyDescent="0.2">
      <c r="B7" s="45" t="s">
        <v>873</v>
      </c>
      <c r="C7" s="46"/>
      <c r="D7" s="46"/>
      <c r="E7" s="46"/>
      <c r="F7" s="46"/>
      <c r="G7" s="46"/>
      <c r="H7" s="46"/>
      <c r="I7" s="46"/>
      <c r="J7" s="46"/>
      <c r="K7" s="46"/>
      <c r="L7" s="47"/>
    </row>
    <row r="8" spans="2:12" ht="12.75" customHeight="1" x14ac:dyDescent="0.2">
      <c r="B8" s="4" t="s">
        <v>71</v>
      </c>
      <c r="C8" s="4" t="s">
        <v>72</v>
      </c>
      <c r="D8" s="4" t="s">
        <v>112</v>
      </c>
      <c r="E8" s="4" t="s">
        <v>209</v>
      </c>
      <c r="F8" s="4" t="s">
        <v>76</v>
      </c>
      <c r="G8" s="4" t="s">
        <v>115</v>
      </c>
      <c r="H8" s="4" t="s">
        <v>116</v>
      </c>
      <c r="I8" s="4" t="s">
        <v>79</v>
      </c>
      <c r="J8" s="4" t="s">
        <v>118</v>
      </c>
      <c r="K8" s="4" t="s">
        <v>80</v>
      </c>
      <c r="L8" s="4" t="s">
        <v>211</v>
      </c>
    </row>
    <row r="9" spans="2:12" ht="12.75" customHeight="1" x14ac:dyDescent="0.2">
      <c r="B9" s="5"/>
      <c r="C9" s="5"/>
      <c r="D9" s="5"/>
      <c r="E9" s="5"/>
      <c r="F9" s="5"/>
      <c r="G9" s="6" t="s">
        <v>122</v>
      </c>
      <c r="H9" s="6" t="s">
        <v>123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874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875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876</v>
      </c>
      <c r="C13" s="9"/>
      <c r="D13" s="9"/>
      <c r="E13" s="9"/>
      <c r="F13" s="9"/>
      <c r="G13" s="9"/>
      <c r="H13" s="9"/>
      <c r="I13" s="9"/>
      <c r="J13" s="9"/>
      <c r="K13" s="9"/>
      <c r="L13" s="9"/>
    </row>
  </sheetData>
  <mergeCells count="2">
    <mergeCell ref="B6:L6"/>
    <mergeCell ref="B7:L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1_4_14481_2023_Q4</dc:title>
  <cp:lastModifiedBy>Artiom Zelensky</cp:lastModifiedBy>
  <dcterms:created xsi:type="dcterms:W3CDTF">2024-03-18T07:53:04Z</dcterms:created>
  <dcterms:modified xsi:type="dcterms:W3CDTF">2024-04-02T08:52:19Z</dcterms:modified>
  <dc:language>עברית</dc:language>
</cp:coreProperties>
</file>