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רשימת נכס בודד  לאתר מור גמל  רבעון 4 2023\"/>
    </mc:Choice>
  </mc:AlternateContent>
  <xr:revisionPtr revIDLastSave="0" documentId="13_ncr:1_{772B456F-8C73-4727-BA50-B954FF68D7E5}" xr6:coauthVersionLast="36" xr6:coauthVersionMax="47" xr10:uidLastSave="{00000000-0000-0000-0000-000000000000}"/>
  <bookViews>
    <workbookView xWindow="-120" yWindow="-120" windowWidth="29040" windowHeight="15840" tabRatio="688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-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" sheetId="26" r:id="rId26"/>
    <sheet name="יתרת התחייבות להשקעה" sheetId="27" r:id="rId27"/>
    <sheet name="עלות מתואמת אגח קונצרני סחיר" sheetId="28" r:id="rId28"/>
    <sheet name="עלות מתואמת אגח קונצרני ל.סחיר" sheetId="29" r:id="rId29"/>
    <sheet name="עלות מתואמת מסגרות אשראי ללווים" sheetId="30" r:id="rId30"/>
  </sheets>
  <calcPr calcId="191029"/>
  <webPublishing codePage="1252"/>
</workbook>
</file>

<file path=xl/calcChain.xml><?xml version="1.0" encoding="utf-8"?>
<calcChain xmlns="http://schemas.openxmlformats.org/spreadsheetml/2006/main">
  <c r="R247" i="5" l="1"/>
  <c r="U257" i="5"/>
  <c r="U256" i="5"/>
  <c r="U255" i="5"/>
  <c r="U254" i="5"/>
  <c r="U253" i="5"/>
  <c r="U252" i="5"/>
  <c r="U251" i="5"/>
  <c r="U250" i="5"/>
  <c r="U249" i="5"/>
  <c r="U248" i="5"/>
  <c r="U246" i="5"/>
  <c r="U245" i="5"/>
  <c r="U244" i="5"/>
  <c r="U243" i="5"/>
  <c r="U242" i="5"/>
  <c r="U241" i="5"/>
  <c r="U240" i="5"/>
  <c r="U239" i="5"/>
  <c r="R238" i="5"/>
  <c r="U235" i="5"/>
  <c r="U234" i="5"/>
  <c r="U233" i="5"/>
  <c r="U232" i="5"/>
  <c r="U231" i="5"/>
  <c r="U230" i="5"/>
  <c r="U229" i="5"/>
  <c r="U228" i="5"/>
  <c r="U227" i="5"/>
  <c r="R226" i="5"/>
  <c r="U225" i="5"/>
  <c r="U131" i="5"/>
  <c r="U132" i="5"/>
  <c r="U133" i="5"/>
  <c r="U134" i="5"/>
  <c r="U135" i="5"/>
  <c r="U136" i="5"/>
  <c r="U137" i="5"/>
  <c r="U138" i="5"/>
  <c r="U139" i="5"/>
  <c r="U140" i="5"/>
  <c r="U141" i="5"/>
  <c r="U142" i="5"/>
  <c r="U143" i="5"/>
  <c r="U144" i="5"/>
  <c r="U145" i="5"/>
  <c r="U146" i="5"/>
  <c r="U147" i="5"/>
  <c r="U148" i="5"/>
  <c r="U149" i="5"/>
  <c r="U150" i="5"/>
  <c r="U151" i="5"/>
  <c r="U152" i="5"/>
  <c r="U153" i="5"/>
  <c r="U154" i="5"/>
  <c r="U155" i="5"/>
  <c r="U156" i="5"/>
  <c r="U157" i="5"/>
  <c r="U158" i="5"/>
  <c r="U159" i="5"/>
  <c r="U160" i="5"/>
  <c r="U161" i="5"/>
  <c r="U162" i="5"/>
  <c r="U163" i="5"/>
  <c r="U164" i="5"/>
  <c r="U165" i="5"/>
  <c r="U166" i="5"/>
  <c r="U167" i="5"/>
  <c r="U168" i="5"/>
  <c r="U169" i="5"/>
  <c r="U170" i="5"/>
  <c r="U171" i="5"/>
  <c r="U172" i="5"/>
  <c r="U173" i="5"/>
  <c r="U174" i="5"/>
  <c r="U175" i="5"/>
  <c r="U176" i="5"/>
  <c r="U177" i="5"/>
  <c r="U178" i="5"/>
  <c r="U179" i="5"/>
  <c r="U180" i="5"/>
  <c r="U181" i="5"/>
  <c r="U182" i="5"/>
  <c r="U183" i="5"/>
  <c r="U184" i="5"/>
  <c r="U185" i="5"/>
  <c r="U186" i="5"/>
  <c r="U187" i="5"/>
  <c r="U188" i="5"/>
  <c r="U189" i="5"/>
  <c r="U190" i="5"/>
  <c r="U191" i="5"/>
  <c r="U192" i="5"/>
  <c r="U193" i="5"/>
  <c r="U194" i="5"/>
  <c r="U195" i="5"/>
  <c r="U196" i="5"/>
  <c r="U197" i="5"/>
  <c r="U198" i="5"/>
  <c r="U199" i="5"/>
  <c r="U200" i="5"/>
  <c r="U201" i="5"/>
  <c r="U202" i="5"/>
  <c r="U203" i="5"/>
  <c r="U204" i="5"/>
  <c r="U205" i="5"/>
  <c r="U206" i="5"/>
  <c r="U207" i="5"/>
  <c r="U208" i="5"/>
  <c r="U209" i="5"/>
  <c r="U210" i="5"/>
  <c r="U211" i="5"/>
  <c r="U212" i="5"/>
  <c r="U213" i="5"/>
  <c r="U214" i="5"/>
  <c r="U215" i="5"/>
  <c r="U216" i="5"/>
  <c r="U217" i="5"/>
  <c r="U218" i="5"/>
  <c r="U219" i="5"/>
  <c r="U220" i="5"/>
  <c r="U221" i="5"/>
  <c r="U222" i="5"/>
  <c r="U223" i="5"/>
  <c r="U224" i="5"/>
  <c r="U130" i="5"/>
  <c r="R129" i="5"/>
  <c r="U15" i="5"/>
  <c r="U16" i="5"/>
  <c r="U17" i="5"/>
  <c r="U18" i="5"/>
  <c r="U19" i="5"/>
  <c r="U20" i="5"/>
  <c r="U21" i="5"/>
  <c r="U22" i="5"/>
  <c r="U23" i="5"/>
  <c r="U24" i="5"/>
  <c r="U25" i="5"/>
  <c r="U26" i="5"/>
  <c r="U27" i="5"/>
  <c r="U28" i="5"/>
  <c r="U29" i="5"/>
  <c r="U30" i="5"/>
  <c r="U31" i="5"/>
  <c r="U32" i="5"/>
  <c r="U33" i="5"/>
  <c r="U34" i="5"/>
  <c r="U35" i="5"/>
  <c r="U36" i="5"/>
  <c r="U37" i="5"/>
  <c r="U38" i="5"/>
  <c r="U39" i="5"/>
  <c r="U40" i="5"/>
  <c r="U41" i="5"/>
  <c r="U42" i="5"/>
  <c r="U43" i="5"/>
  <c r="U44" i="5"/>
  <c r="U45" i="5"/>
  <c r="U46" i="5"/>
  <c r="U47" i="5"/>
  <c r="U48" i="5"/>
  <c r="U49" i="5"/>
  <c r="U50" i="5"/>
  <c r="U51" i="5"/>
  <c r="U52" i="5"/>
  <c r="U53" i="5"/>
  <c r="U54" i="5"/>
  <c r="U55" i="5"/>
  <c r="U56" i="5"/>
  <c r="U57" i="5"/>
  <c r="U58" i="5"/>
  <c r="U59" i="5"/>
  <c r="U60" i="5"/>
  <c r="U61" i="5"/>
  <c r="U62" i="5"/>
  <c r="U63" i="5"/>
  <c r="U64" i="5"/>
  <c r="U65" i="5"/>
  <c r="U66" i="5"/>
  <c r="U67" i="5"/>
  <c r="U68" i="5"/>
  <c r="U69" i="5"/>
  <c r="U70" i="5"/>
  <c r="U71" i="5"/>
  <c r="U72" i="5"/>
  <c r="U73" i="5"/>
  <c r="U74" i="5"/>
  <c r="U75" i="5"/>
  <c r="U76" i="5"/>
  <c r="U77" i="5"/>
  <c r="U78" i="5"/>
  <c r="U79" i="5"/>
  <c r="U80" i="5"/>
  <c r="U81" i="5"/>
  <c r="U82" i="5"/>
  <c r="U83" i="5"/>
  <c r="U84" i="5"/>
  <c r="U85" i="5"/>
  <c r="U86" i="5"/>
  <c r="U87" i="5"/>
  <c r="U88" i="5"/>
  <c r="U89" i="5"/>
  <c r="U90" i="5"/>
  <c r="U91" i="5"/>
  <c r="U92" i="5"/>
  <c r="U93" i="5"/>
  <c r="U94" i="5"/>
  <c r="U95" i="5"/>
  <c r="U96" i="5"/>
  <c r="U97" i="5"/>
  <c r="U98" i="5"/>
  <c r="U99" i="5"/>
  <c r="U100" i="5"/>
  <c r="U101" i="5"/>
  <c r="U102" i="5"/>
  <c r="U103" i="5"/>
  <c r="U104" i="5"/>
  <c r="U105" i="5"/>
  <c r="U106" i="5"/>
  <c r="U107" i="5"/>
  <c r="U108" i="5"/>
  <c r="U109" i="5"/>
  <c r="U110" i="5"/>
  <c r="U111" i="5"/>
  <c r="U112" i="5"/>
  <c r="U113" i="5"/>
  <c r="U114" i="5"/>
  <c r="U115" i="5"/>
  <c r="U116" i="5"/>
  <c r="U117" i="5"/>
  <c r="U118" i="5"/>
  <c r="U119" i="5"/>
  <c r="U120" i="5"/>
  <c r="U121" i="5"/>
  <c r="U122" i="5"/>
  <c r="U123" i="5"/>
  <c r="U124" i="5"/>
  <c r="U125" i="5"/>
  <c r="U126" i="5"/>
  <c r="U127" i="5"/>
  <c r="U128" i="5"/>
  <c r="U14" i="5"/>
  <c r="R13" i="5"/>
  <c r="Q15" i="12"/>
  <c r="Q14" i="12" s="1"/>
  <c r="Q13" i="12" s="1"/>
  <c r="Q12" i="12" s="1"/>
  <c r="Q11" i="12" s="1"/>
  <c r="N14" i="12"/>
  <c r="N13" i="12" s="1"/>
  <c r="N12" i="12" s="1"/>
  <c r="N11" i="12" s="1"/>
  <c r="C22" i="1" s="1"/>
  <c r="D22" i="1" s="1"/>
  <c r="U247" i="5" l="1"/>
  <c r="P15" i="12"/>
  <c r="P14" i="12" s="1"/>
  <c r="P13" i="12" s="1"/>
  <c r="P12" i="12" s="1"/>
  <c r="P11" i="12" s="1"/>
  <c r="U226" i="5"/>
  <c r="U13" i="5"/>
  <c r="U129" i="5"/>
  <c r="R237" i="5"/>
  <c r="U238" i="5"/>
  <c r="R12" i="5"/>
  <c r="R11" i="5" s="1"/>
  <c r="C15" i="1" s="1"/>
  <c r="D15" i="1" s="1"/>
  <c r="U237" i="5" l="1"/>
  <c r="U11" i="5" s="1"/>
  <c r="U12" i="5"/>
  <c r="T250" i="5"/>
  <c r="T241" i="5"/>
  <c r="T257" i="5"/>
  <c r="T249" i="5"/>
  <c r="T240" i="5"/>
  <c r="T256" i="5"/>
  <c r="T248" i="5"/>
  <c r="T239" i="5"/>
  <c r="T255" i="5"/>
  <c r="T246" i="5"/>
  <c r="T254" i="5"/>
  <c r="T245" i="5"/>
  <c r="T253" i="5"/>
  <c r="T244" i="5"/>
  <c r="T242" i="5"/>
  <c r="T252" i="5"/>
  <c r="T243" i="5"/>
  <c r="T251" i="5"/>
  <c r="T228" i="5"/>
  <c r="T235" i="5"/>
  <c r="T227" i="5"/>
  <c r="T234" i="5"/>
  <c r="T233" i="5"/>
  <c r="T232" i="5"/>
  <c r="T231" i="5"/>
  <c r="T230" i="5"/>
  <c r="T229" i="5"/>
  <c r="T130" i="5"/>
  <c r="T217" i="5"/>
  <c r="T225" i="5"/>
  <c r="T138" i="5"/>
  <c r="T146" i="5"/>
  <c r="T154" i="5"/>
  <c r="T162" i="5"/>
  <c r="T170" i="5"/>
  <c r="T178" i="5"/>
  <c r="T186" i="5"/>
  <c r="T194" i="5"/>
  <c r="T202" i="5"/>
  <c r="T210" i="5"/>
  <c r="T218" i="5"/>
  <c r="T131" i="5"/>
  <c r="T139" i="5"/>
  <c r="T147" i="5"/>
  <c r="T155" i="5"/>
  <c r="T163" i="5"/>
  <c r="T171" i="5"/>
  <c r="T179" i="5"/>
  <c r="T187" i="5"/>
  <c r="T195" i="5"/>
  <c r="T203" i="5"/>
  <c r="T211" i="5"/>
  <c r="T219" i="5"/>
  <c r="T132" i="5"/>
  <c r="T140" i="5"/>
  <c r="T148" i="5"/>
  <c r="T156" i="5"/>
  <c r="T164" i="5"/>
  <c r="T172" i="5"/>
  <c r="T180" i="5"/>
  <c r="T188" i="5"/>
  <c r="T196" i="5"/>
  <c r="T204" i="5"/>
  <c r="T212" i="5"/>
  <c r="T220" i="5"/>
  <c r="T201" i="5"/>
  <c r="T209" i="5"/>
  <c r="T133" i="5"/>
  <c r="T141" i="5"/>
  <c r="T149" i="5"/>
  <c r="T157" i="5"/>
  <c r="T165" i="5"/>
  <c r="T173" i="5"/>
  <c r="T181" i="5"/>
  <c r="T189" i="5"/>
  <c r="T197" i="5"/>
  <c r="T205" i="5"/>
  <c r="T213" i="5"/>
  <c r="T221" i="5"/>
  <c r="T193" i="5"/>
  <c r="T185" i="5"/>
  <c r="T134" i="5"/>
  <c r="T142" i="5"/>
  <c r="T150" i="5"/>
  <c r="T158" i="5"/>
  <c r="T166" i="5"/>
  <c r="T174" i="5"/>
  <c r="T182" i="5"/>
  <c r="T190" i="5"/>
  <c r="T198" i="5"/>
  <c r="T206" i="5"/>
  <c r="T214" i="5"/>
  <c r="T222" i="5"/>
  <c r="T177" i="5"/>
  <c r="T169" i="5"/>
  <c r="T135" i="5"/>
  <c r="T143" i="5"/>
  <c r="T151" i="5"/>
  <c r="T159" i="5"/>
  <c r="T167" i="5"/>
  <c r="T175" i="5"/>
  <c r="T183" i="5"/>
  <c r="T191" i="5"/>
  <c r="T199" i="5"/>
  <c r="T207" i="5"/>
  <c r="T215" i="5"/>
  <c r="T223" i="5"/>
  <c r="T161" i="5"/>
  <c r="T145" i="5"/>
  <c r="T136" i="5"/>
  <c r="T144" i="5"/>
  <c r="T152" i="5"/>
  <c r="T160" i="5"/>
  <c r="T168" i="5"/>
  <c r="T176" i="5"/>
  <c r="T184" i="5"/>
  <c r="T192" i="5"/>
  <c r="T200" i="5"/>
  <c r="T208" i="5"/>
  <c r="T216" i="5"/>
  <c r="T224" i="5"/>
  <c r="T153" i="5"/>
  <c r="T137" i="5"/>
  <c r="T102" i="5"/>
  <c r="T15" i="5"/>
  <c r="T23" i="5"/>
  <c r="T31" i="5"/>
  <c r="T39" i="5"/>
  <c r="T47" i="5"/>
  <c r="T55" i="5"/>
  <c r="T63" i="5"/>
  <c r="T71" i="5"/>
  <c r="T79" i="5"/>
  <c r="T87" i="5"/>
  <c r="T95" i="5"/>
  <c r="T103" i="5"/>
  <c r="T111" i="5"/>
  <c r="T119" i="5"/>
  <c r="T127" i="5"/>
  <c r="T118" i="5"/>
  <c r="T16" i="5"/>
  <c r="T24" i="5"/>
  <c r="T32" i="5"/>
  <c r="T40" i="5"/>
  <c r="T48" i="5"/>
  <c r="T56" i="5"/>
  <c r="T64" i="5"/>
  <c r="T72" i="5"/>
  <c r="T80" i="5"/>
  <c r="T88" i="5"/>
  <c r="T96" i="5"/>
  <c r="T104" i="5"/>
  <c r="T112" i="5"/>
  <c r="T120" i="5"/>
  <c r="T128" i="5"/>
  <c r="T70" i="5"/>
  <c r="T126" i="5"/>
  <c r="T17" i="5"/>
  <c r="T25" i="5"/>
  <c r="T33" i="5"/>
  <c r="T41" i="5"/>
  <c r="T49" i="5"/>
  <c r="T57" i="5"/>
  <c r="T65" i="5"/>
  <c r="T73" i="5"/>
  <c r="T81" i="5"/>
  <c r="T89" i="5"/>
  <c r="T97" i="5"/>
  <c r="T105" i="5"/>
  <c r="T113" i="5"/>
  <c r="T121" i="5"/>
  <c r="T94" i="5"/>
  <c r="T14" i="5"/>
  <c r="T86" i="5"/>
  <c r="T18" i="5"/>
  <c r="T26" i="5"/>
  <c r="T34" i="5"/>
  <c r="T42" i="5"/>
  <c r="T50" i="5"/>
  <c r="T58" i="5"/>
  <c r="T66" i="5"/>
  <c r="T74" i="5"/>
  <c r="T82" i="5"/>
  <c r="T90" i="5"/>
  <c r="T98" i="5"/>
  <c r="T106" i="5"/>
  <c r="T114" i="5"/>
  <c r="T122" i="5"/>
  <c r="T110" i="5"/>
  <c r="T78" i="5"/>
  <c r="T19" i="5"/>
  <c r="T27" i="5"/>
  <c r="T35" i="5"/>
  <c r="T43" i="5"/>
  <c r="T51" i="5"/>
  <c r="T59" i="5"/>
  <c r="T67" i="5"/>
  <c r="T75" i="5"/>
  <c r="T83" i="5"/>
  <c r="T91" i="5"/>
  <c r="T99" i="5"/>
  <c r="T107" i="5"/>
  <c r="T115" i="5"/>
  <c r="T123" i="5"/>
  <c r="T62" i="5"/>
  <c r="T54" i="5"/>
  <c r="T20" i="5"/>
  <c r="T28" i="5"/>
  <c r="T36" i="5"/>
  <c r="T44" i="5"/>
  <c r="T52" i="5"/>
  <c r="T60" i="5"/>
  <c r="T68" i="5"/>
  <c r="T76" i="5"/>
  <c r="T84" i="5"/>
  <c r="T92" i="5"/>
  <c r="T100" i="5"/>
  <c r="T108" i="5"/>
  <c r="T116" i="5"/>
  <c r="T124" i="5"/>
  <c r="T46" i="5"/>
  <c r="T38" i="5"/>
  <c r="T21" i="5"/>
  <c r="T29" i="5"/>
  <c r="T37" i="5"/>
  <c r="T45" i="5"/>
  <c r="T53" i="5"/>
  <c r="T61" i="5"/>
  <c r="T69" i="5"/>
  <c r="T77" i="5"/>
  <c r="T85" i="5"/>
  <c r="T93" i="5"/>
  <c r="T101" i="5"/>
  <c r="T109" i="5"/>
  <c r="T117" i="5"/>
  <c r="T125" i="5"/>
  <c r="T30" i="5"/>
  <c r="T22" i="5"/>
  <c r="T247" i="5" l="1"/>
  <c r="T238" i="5"/>
  <c r="T237" i="5" s="1"/>
  <c r="T226" i="5"/>
  <c r="T129" i="5"/>
  <c r="T13" i="5"/>
  <c r="T12" i="5" l="1"/>
  <c r="T11" i="5" s="1"/>
</calcChain>
</file>

<file path=xl/sharedStrings.xml><?xml version="1.0" encoding="utf-8"?>
<sst xmlns="http://schemas.openxmlformats.org/spreadsheetml/2006/main" count="6280" uniqueCount="1110">
  <si>
    <t>תאריך הדיווח</t>
  </si>
  <si>
    <t>31/12/2023</t>
  </si>
  <si>
    <t xml:space="preserve">החברה המדווחת </t>
  </si>
  <si>
    <t xml:space="preserve">מור גמל ופנסיה בע"מ           </t>
  </si>
  <si>
    <t>שם מסלול</t>
  </si>
  <si>
    <t>מור גמל להשקעה- אג"ח</t>
  </si>
  <si>
    <t>מספר מסלול</t>
  </si>
  <si>
    <t>סכום נכסי ההשקעה:</t>
  </si>
  <si>
    <t>פירוט נכסים:</t>
  </si>
  <si>
    <t>שווי הוגן</t>
  </si>
  <si>
    <t xml:space="preserve">שעור מנכסי השקעה </t>
  </si>
  <si>
    <t>אלפי ש"ח</t>
  </si>
  <si>
    <t>אחוזים</t>
  </si>
  <si>
    <t>(1)</t>
  </si>
  <si>
    <t>(2)</t>
  </si>
  <si>
    <t>1. נכסים המוצגים לפי שווי הוגן</t>
  </si>
  <si>
    <t>א. מזומנים</t>
  </si>
  <si>
    <t>ב. ניירות ערך סחירים:</t>
  </si>
  <si>
    <t xml:space="preserve">(1) תעודות התחייבות ממשלתיות </t>
  </si>
  <si>
    <t>(2) תעודות חוב מסחריות</t>
  </si>
  <si>
    <t>0</t>
  </si>
  <si>
    <t>0.00%</t>
  </si>
  <si>
    <t>(3) אג"ח קונצרני</t>
  </si>
  <si>
    <t>(4) מניות</t>
  </si>
  <si>
    <t>(5) קרנות סל</t>
  </si>
  <si>
    <t xml:space="preserve">(6) תעודות השתתפות בקרנות נאמנות </t>
  </si>
  <si>
    <t>(7) כתבי אופציה</t>
  </si>
  <si>
    <t>(8) אופציות</t>
  </si>
  <si>
    <t>(9) חוזים עתידיים</t>
  </si>
  <si>
    <t>(10) מוצרים מובנים</t>
  </si>
  <si>
    <t>ג. ניירות ערך לא סחירים:</t>
  </si>
  <si>
    <t>(5) קרנות השקעה</t>
  </si>
  <si>
    <t>(6) כתבי אופציה</t>
  </si>
  <si>
    <t>(7) אופציות</t>
  </si>
  <si>
    <t>(8) חוזים עתידיים</t>
  </si>
  <si>
    <t>(9) מוצרים מובנים</t>
  </si>
  <si>
    <t>ד. הלוואות</t>
  </si>
  <si>
    <t>ה. פקדונות מעל 3 חודשים</t>
  </si>
  <si>
    <t>ו. זכויות מקרקעין</t>
  </si>
  <si>
    <t>ז. השקעה בחברות מוחזקות</t>
  </si>
  <si>
    <t>ח. השקעות אחרות</t>
  </si>
  <si>
    <t>2. נכסים המוצגים לפי עלות מתואמת</t>
  </si>
  <si>
    <t>א. אג"ח קונצרני סחיר</t>
  </si>
  <si>
    <t>ב. אג"ח קונצרני לא סחיר</t>
  </si>
  <si>
    <t>ג. מסגרות אשראי מנוצלות ללווים</t>
  </si>
  <si>
    <t>סה"כ סכום נכסי המסלול או הקרן</t>
  </si>
  <si>
    <t>יתרות התחייבות להשקעה:</t>
  </si>
  <si>
    <t>שם מטבע</t>
  </si>
  <si>
    <t>שע"ח</t>
  </si>
  <si>
    <t>שקל חדש</t>
  </si>
  <si>
    <t>דולר אמריקאי</t>
  </si>
  <si>
    <t>אירו</t>
  </si>
  <si>
    <t>לירה שטרלינג</t>
  </si>
  <si>
    <t>דולר קנדי</t>
  </si>
  <si>
    <t>דולר אוסטרלי</t>
  </si>
  <si>
    <t>דולר הונג קונג</t>
  </si>
  <si>
    <t>דולר ניו זילנד</t>
  </si>
  <si>
    <t>כתר דני</t>
  </si>
  <si>
    <t>כתר שבדי</t>
  </si>
  <si>
    <t>יין יפני</t>
  </si>
  <si>
    <t>מקסיקו פזו</t>
  </si>
  <si>
    <t>פרנק שווצרי</t>
  </si>
  <si>
    <t>ריאל ברזילאי</t>
  </si>
  <si>
    <t>ראנד דרום אפריקאי</t>
  </si>
  <si>
    <t xml:space="preserve"> דולר סינגפור</t>
  </si>
  <si>
    <t>אחר</t>
  </si>
  <si>
    <r>
      <rPr>
        <sz val="10"/>
        <color theme="1"/>
        <rFont val="Tahoma"/>
        <family val="2"/>
      </rPr>
      <t>17:44:32</t>
    </r>
    <r>
      <rPr>
        <sz val="10"/>
        <color theme="1"/>
        <rFont val="Tahoma"/>
        <family val="2"/>
      </rPr>
      <t xml:space="preserve"> שעה </t>
    </r>
    <r>
      <rPr>
        <sz val="10"/>
        <color theme="1"/>
        <rFont val="Tahoma"/>
        <family val="2"/>
      </rPr>
      <t>30/01/2024</t>
    </r>
  </si>
  <si>
    <t>בתאריך</t>
  </si>
  <si>
    <t xml:space="preserve"> הופק ע"י</t>
  </si>
  <si>
    <t>תאריך דיווח</t>
  </si>
  <si>
    <r>
      <rPr>
        <b/>
        <sz val="10"/>
        <color theme="1"/>
        <rFont val="Tahoma"/>
        <family val="2"/>
      </rPr>
      <t>1.א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מזומנים ושווי מזומנים</t>
    </r>
    <r>
      <rPr>
        <sz val="10"/>
        <color theme="1"/>
        <rFont val="Tahoma"/>
        <family val="2"/>
      </rPr>
      <t xml:space="preserve">  </t>
    </r>
  </si>
  <si>
    <t>שם המנפיק / שם נייר ערך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</si>
  <si>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</si>
  <si>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</si>
  <si>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</si>
  <si>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</si>
  <si>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</si>
  <si>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</si>
  <si>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</si>
  <si>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</si>
  <si>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</si>
  <si>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שיעור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</si>
  <si>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</si>
  <si>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</si>
  <si>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</si>
  <si>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</si>
  <si>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</si>
  <si>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</si>
  <si>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</si>
  <si>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</si>
  <si>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מזומנים ושווי מזומנים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</si>
  <si>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</si>
  <si>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t>יתרות מזומנים ועו"ש בשקלים חדשים</t>
  </si>
  <si>
    <t>עו"ש פועלים</t>
  </si>
  <si>
    <t>100</t>
  </si>
  <si>
    <t>ilAAA</t>
  </si>
  <si>
    <t>S&amp;P מעלות</t>
  </si>
  <si>
    <t>יתרות מזומנים ועו"ש נקובים במט"ח</t>
  </si>
  <si>
    <t>דולר ארה"ב פועלים</t>
  </si>
  <si>
    <t>99028</t>
  </si>
  <si>
    <t>התחיבות דולרית פועלים</t>
  </si>
  <si>
    <t>99218</t>
  </si>
  <si>
    <t>פח"ק /פר"י</t>
  </si>
  <si>
    <t>פק"מ עד שלושה חודשים</t>
  </si>
  <si>
    <t>פיקדון צמוד מדד עד שלושה חודשים</t>
  </si>
  <si>
    <t>פיקדון צמוד מט"ח עד שלושה חודשים (פצ"מ)</t>
  </si>
  <si>
    <t>פיקדונות במט"ח עד שלושה חודשים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</si>
  <si>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</si>
  <si>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</si>
  <si>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</si>
  <si>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זירת מסחר</t>
  </si>
  <si>
    <t>תאריך רכישה</t>
  </si>
  <si>
    <t>מח"מ</t>
  </si>
  <si>
    <t>ערך נקוב</t>
  </si>
  <si>
    <t>שער</t>
  </si>
  <si>
    <t>פדיון/ ריבית לקבל</t>
  </si>
  <si>
    <t>שעור מערך נקוב מונפק</t>
  </si>
  <si>
    <t xml:space="preserve">שעור מסך נכסי ההשקעה </t>
  </si>
  <si>
    <t>תאריך</t>
  </si>
  <si>
    <t>שנים</t>
  </si>
  <si>
    <t>יחידות</t>
  </si>
  <si>
    <t>אגורות</t>
  </si>
  <si>
    <t>(11)</t>
  </si>
  <si>
    <t>(12)</t>
  </si>
  <si>
    <t>(13)</t>
  </si>
  <si>
    <t>(14)</t>
  </si>
  <si>
    <t>(15)</t>
  </si>
  <si>
    <t>(16)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</si>
  <si>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</si>
  <si>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</si>
  <si>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</si>
  <si>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גליל</t>
    </r>
  </si>
  <si>
    <t>ממשלתית צמודה 0.5% 0529</t>
  </si>
  <si>
    <t>1157023</t>
  </si>
  <si>
    <t>TASE</t>
  </si>
  <si>
    <t>RF</t>
  </si>
  <si>
    <t xml:space="preserve"> </t>
  </si>
  <si>
    <t>ממשלתית צמודה 0.75% 0527</t>
  </si>
  <si>
    <t>1140847</t>
  </si>
  <si>
    <t>ממשלתית צמודה 0.75% 1025</t>
  </si>
  <si>
    <t>1135912</t>
  </si>
  <si>
    <t>ממשלתית צמודה 07/2026</t>
  </si>
  <si>
    <t>1169564</t>
  </si>
  <si>
    <t>ממשלתית צמודה 1.10% 1028</t>
  </si>
  <si>
    <t>1197326</t>
  </si>
  <si>
    <t>ממשלתית צמודה 11/2031</t>
  </si>
  <si>
    <t>1172220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</si>
  <si>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</si>
  <si>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מלווה קצר מועד (מק"מ)</t>
    </r>
  </si>
  <si>
    <t>מלווה קצר מועד 1114</t>
  </si>
  <si>
    <t>8241119</t>
  </si>
  <si>
    <t>מלווה קצר מועד 614</t>
  </si>
  <si>
    <t>8240616</t>
  </si>
  <si>
    <t>מלווה קצר מועד 814</t>
  </si>
  <si>
    <t>8240814</t>
  </si>
  <si>
    <t>מלווה קצר מועד 914</t>
  </si>
  <si>
    <t>8240913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</si>
  <si>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שחר</t>
    </r>
  </si>
  <si>
    <t>ממשל שקלית 3.75% 02/29</t>
  </si>
  <si>
    <t>1194802</t>
  </si>
  <si>
    <t>ממשלתית שקלית 0.5% 02/26</t>
  </si>
  <si>
    <t>1174697</t>
  </si>
  <si>
    <t>ממשלתית שקלית 0.5% 04/25</t>
  </si>
  <si>
    <t>1162668</t>
  </si>
  <si>
    <t>ממשלתית שקלית 1.00% 03/30</t>
  </si>
  <si>
    <t>1160985</t>
  </si>
  <si>
    <t>ממשלתית שקלית 1.3% 04/32</t>
  </si>
  <si>
    <t>1180660</t>
  </si>
  <si>
    <t>ממשלתית שקלית 1.5% 05/37</t>
  </si>
  <si>
    <t>1166180</t>
  </si>
  <si>
    <t>ממשלתית שקלית 2.25% 09/28</t>
  </si>
  <si>
    <t>1150879</t>
  </si>
  <si>
    <t>ממשלתית שקלית 2% 03/27</t>
  </si>
  <si>
    <t>1139344</t>
  </si>
  <si>
    <t>ממשלתית שקלית 3.75% 03/47</t>
  </si>
  <si>
    <t>1140193</t>
  </si>
  <si>
    <t>ממשלתית שקלית 5.5% 01/42</t>
  </si>
  <si>
    <t>1125400</t>
  </si>
  <si>
    <t>ממשלתית שקלית 6.25 10/26</t>
  </si>
  <si>
    <t>1099456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</si>
  <si>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גילון</t>
    </r>
  </si>
  <si>
    <t>ממשלתית משתנה 05/26</t>
  </si>
  <si>
    <t>1141795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</si>
  <si>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סה"כ צמודות לדולר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</si>
  <si>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</si>
  <si>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</si>
  <si>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שהנפיקו ממשלות זרות בחו"ל</t>
    </r>
  </si>
  <si>
    <t>B 0 27/6/24</t>
  </si>
  <si>
    <t>US912796Y452</t>
  </si>
  <si>
    <t>NYSE</t>
  </si>
  <si>
    <t>AAA</t>
  </si>
  <si>
    <t>FITCH</t>
  </si>
  <si>
    <t>T 1.75 07/24</t>
  </si>
  <si>
    <t>US912828Y875</t>
  </si>
  <si>
    <t>NASDAQ</t>
  </si>
  <si>
    <t>Aaa</t>
  </si>
  <si>
    <t>Moodys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</si>
  <si>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</si>
  <si>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</si>
  <si>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ספק מידע</t>
  </si>
  <si>
    <t>ענף מסחר</t>
  </si>
  <si>
    <t>שעור ריבית</t>
  </si>
  <si>
    <t xml:space="preserve">שעור מסך נכסי השקעה </t>
  </si>
  <si>
    <t>(17)</t>
  </si>
  <si>
    <t>(18)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</si>
  <si>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</si>
  <si>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</si>
  <si>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</si>
  <si>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</si>
  <si>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</si>
  <si>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</si>
  <si>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</si>
  <si>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</si>
  <si>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</si>
  <si>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</si>
  <si>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תשואה לפדיון</t>
  </si>
  <si>
    <t>(19)</t>
  </si>
  <si>
    <r>
      <rPr>
        <b/>
        <sz val="10"/>
        <color theme="1"/>
        <rFont val="Tahoma"/>
        <family val="2"/>
      </rPr>
      <t xml:space="preserve">סה"כ  </t>
    </r>
    <r>
      <rPr>
        <b/>
        <sz val="10"/>
        <color theme="1"/>
        <rFont val="Tahoma"/>
        <family val="2"/>
      </rPr>
      <t>אגרות חוב קונצרניות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</si>
  <si>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</si>
  <si>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</si>
  <si>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t>בינל הנפקות אגח י</t>
  </si>
  <si>
    <t>1160290</t>
  </si>
  <si>
    <t>בורסה ת"א</t>
  </si>
  <si>
    <t>בנקים</t>
  </si>
  <si>
    <t>דיסקונט מנפיקים אגח טו</t>
  </si>
  <si>
    <t>7480304</t>
  </si>
  <si>
    <t>חברת נמלי ישראל אגח א</t>
  </si>
  <si>
    <t>1145564</t>
  </si>
  <si>
    <t>נדל"ן מניב בישראל</t>
  </si>
  <si>
    <t>חברת נמלי ישראל אגח ב</t>
  </si>
  <si>
    <t>1145572</t>
  </si>
  <si>
    <t>לאומי אגח 182</t>
  </si>
  <si>
    <t>6040539</t>
  </si>
  <si>
    <t>לאומי אגח סד' 185</t>
  </si>
  <si>
    <t>1201821</t>
  </si>
  <si>
    <t>לאומי אגח סד' 186</t>
  </si>
  <si>
    <t>1201839</t>
  </si>
  <si>
    <t>מז טפ הנפק אגח 46</t>
  </si>
  <si>
    <t>2310225</t>
  </si>
  <si>
    <t>מזרחי טפחות הנ אגח 67</t>
  </si>
  <si>
    <t>1196807</t>
  </si>
  <si>
    <t>מזרחי טפחות הנ אגח 68</t>
  </si>
  <si>
    <t>1202142</t>
  </si>
  <si>
    <t>מזרחי טפחות הנפק אגח 62</t>
  </si>
  <si>
    <t>2310498</t>
  </si>
  <si>
    <t>מזרחי טפחות הנפק אגח 64</t>
  </si>
  <si>
    <t>2310555</t>
  </si>
  <si>
    <t>מקורות אגח 11</t>
  </si>
  <si>
    <t>1158476</t>
  </si>
  <si>
    <t>שרותים</t>
  </si>
  <si>
    <t>פועלים אגח 200</t>
  </si>
  <si>
    <t>6620496</t>
  </si>
  <si>
    <t>פועלים אגח 201</t>
  </si>
  <si>
    <t>1191345</t>
  </si>
  <si>
    <t>פועלים אגח 203</t>
  </si>
  <si>
    <t>1199868</t>
  </si>
  <si>
    <t>חשמל     אגח 29</t>
  </si>
  <si>
    <t>6000236</t>
  </si>
  <si>
    <t>אנרגיה</t>
  </si>
  <si>
    <t>Aa1.il</t>
  </si>
  <si>
    <t>מידרוג</t>
  </si>
  <si>
    <t>חשמל אגח 27</t>
  </si>
  <si>
    <t>6000210</t>
  </si>
  <si>
    <t>חשמל אגח 31</t>
  </si>
  <si>
    <t>6000285</t>
  </si>
  <si>
    <t>חשמל אגח 35</t>
  </si>
  <si>
    <t>1196799</t>
  </si>
  <si>
    <t>עזריאלי אגח ב</t>
  </si>
  <si>
    <t>1134436</t>
  </si>
  <si>
    <t>ilAA+</t>
  </si>
  <si>
    <t>עזריאלי אגח ד</t>
  </si>
  <si>
    <t>1138650</t>
  </si>
  <si>
    <t>עזריאלי אגח ה</t>
  </si>
  <si>
    <t>1156603</t>
  </si>
  <si>
    <t>עזריאלי אגח ו</t>
  </si>
  <si>
    <t>1156611</t>
  </si>
  <si>
    <t>עזריאלי אגח ז</t>
  </si>
  <si>
    <t>1178672</t>
  </si>
  <si>
    <t>עזריאלי אגח ח</t>
  </si>
  <si>
    <t>1178680</t>
  </si>
  <si>
    <t>איירפורט אגח ט'</t>
  </si>
  <si>
    <t>1160944</t>
  </si>
  <si>
    <t>ilAA</t>
  </si>
  <si>
    <t>אמות אגח ד</t>
  </si>
  <si>
    <t>1133149</t>
  </si>
  <si>
    <t>אמות אגח ו</t>
  </si>
  <si>
    <t>1158609</t>
  </si>
  <si>
    <t>אמות אגח ח'</t>
  </si>
  <si>
    <t>1172782</t>
  </si>
  <si>
    <t>ארפורט סיטי אגח ה</t>
  </si>
  <si>
    <t>1133487</t>
  </si>
  <si>
    <t>ביג אגח ח</t>
  </si>
  <si>
    <t>1138924</t>
  </si>
  <si>
    <t>ביג אגח יא</t>
  </si>
  <si>
    <t>1151117</t>
  </si>
  <si>
    <t>ביג אגח כא</t>
  </si>
  <si>
    <t>1202217</t>
  </si>
  <si>
    <t>גב ים אגח ו</t>
  </si>
  <si>
    <t>7590128</t>
  </si>
  <si>
    <t>גב ים אגח ט</t>
  </si>
  <si>
    <t>7590219</t>
  </si>
  <si>
    <t>הפניקס אגח 5</t>
  </si>
  <si>
    <t>7670284</t>
  </si>
  <si>
    <t>ביטוח</t>
  </si>
  <si>
    <t>ישרס אגח טו</t>
  </si>
  <si>
    <t>6130207</t>
  </si>
  <si>
    <t>ישרס אגח יח</t>
  </si>
  <si>
    <t>6130280</t>
  </si>
  <si>
    <t>לאומי כתבי התח נד סד' 403</t>
  </si>
  <si>
    <t>6040430</t>
  </si>
  <si>
    <t>לאומיכתבי התח נד סד' 404</t>
  </si>
  <si>
    <t>6040471</t>
  </si>
  <si>
    <t>מבנה אגח יז</t>
  </si>
  <si>
    <t>2260446</t>
  </si>
  <si>
    <t>מבנה אגח יט</t>
  </si>
  <si>
    <t>2260487</t>
  </si>
  <si>
    <t>מבנה אגח כ</t>
  </si>
  <si>
    <t>2260495</t>
  </si>
  <si>
    <t>מבנה אגח כג</t>
  </si>
  <si>
    <t>2260545</t>
  </si>
  <si>
    <t>מבנה אגח כד</t>
  </si>
  <si>
    <t>2260552</t>
  </si>
  <si>
    <t>מבנה אגח כה</t>
  </si>
  <si>
    <t>2260636</t>
  </si>
  <si>
    <t>מליסרון אגח טז</t>
  </si>
  <si>
    <t>3230265</t>
  </si>
  <si>
    <t>מליסרון אגח י</t>
  </si>
  <si>
    <t>3230190</t>
  </si>
  <si>
    <t>מליסרון אגח יא</t>
  </si>
  <si>
    <t>3230208</t>
  </si>
  <si>
    <t>מליסרון אגח יד</t>
  </si>
  <si>
    <t>3230232</t>
  </si>
  <si>
    <t>מליסרון אגח כ</t>
  </si>
  <si>
    <t>3230422</t>
  </si>
  <si>
    <t>פועלים התח נדח ט</t>
  </si>
  <si>
    <t>1199884</t>
  </si>
  <si>
    <t>רבוע נדלן אגח ז</t>
  </si>
  <si>
    <t>1140615</t>
  </si>
  <si>
    <t>רבוע נדלן אגח ח</t>
  </si>
  <si>
    <t>11575690</t>
  </si>
  <si>
    <t>ריט 1  אגח ה</t>
  </si>
  <si>
    <t>1136753</t>
  </si>
  <si>
    <t>ריט 1 אגח ו</t>
  </si>
  <si>
    <t>1138544</t>
  </si>
  <si>
    <t>ריט 1 אגח ז</t>
  </si>
  <si>
    <t>1171271</t>
  </si>
  <si>
    <t>שלמה החז אגח יח</t>
  </si>
  <si>
    <t>1410307</t>
  </si>
  <si>
    <t>שלמה החז אגח כ</t>
  </si>
  <si>
    <t>1192749</t>
  </si>
  <si>
    <t>אדמה אגח ב</t>
  </si>
  <si>
    <t>1110915</t>
  </si>
  <si>
    <t>כימיה, גומי ופלסטיק</t>
  </si>
  <si>
    <t>ilAA-</t>
  </si>
  <si>
    <t>אלוני חץ אגח טו</t>
  </si>
  <si>
    <t>1189414</t>
  </si>
  <si>
    <t>בזק אגח 12</t>
  </si>
  <si>
    <t>2300242</t>
  </si>
  <si>
    <t>תקשורת ומדיה</t>
  </si>
  <si>
    <t>ביג אגח טו</t>
  </si>
  <si>
    <t>1162221</t>
  </si>
  <si>
    <t>Aa3.il</t>
  </si>
  <si>
    <t>ביג אגח יב</t>
  </si>
  <si>
    <t>1156231</t>
  </si>
  <si>
    <t>ביג אגח יח</t>
  </si>
  <si>
    <t>1174226</t>
  </si>
  <si>
    <t>ביג אגח כ</t>
  </si>
  <si>
    <t>1186188</t>
  </si>
  <si>
    <t>בינלאומי הנפק התח כה</t>
  </si>
  <si>
    <t>1167030</t>
  </si>
  <si>
    <t>דיסקונט מנפיקים נדחים ו'</t>
  </si>
  <si>
    <t>7480197</t>
  </si>
  <si>
    <t>יוניברסל אגח ה</t>
  </si>
  <si>
    <t>1192608</t>
  </si>
  <si>
    <t>מסחר</t>
  </si>
  <si>
    <t>ירושלים הנפ אגח יט</t>
  </si>
  <si>
    <t>1201433</t>
  </si>
  <si>
    <t>ישרס אגח טז</t>
  </si>
  <si>
    <t>6130223</t>
  </si>
  <si>
    <t>מז טפ הנפק התח 50</t>
  </si>
  <si>
    <t>2310290</t>
  </si>
  <si>
    <t>סלע נדלן אגח ג</t>
  </si>
  <si>
    <t>1138973</t>
  </si>
  <si>
    <t>רבוע נדלן אגח ו</t>
  </si>
  <si>
    <t>1140607</t>
  </si>
  <si>
    <t>אלבר אגח יז</t>
  </si>
  <si>
    <t>1158732</t>
  </si>
  <si>
    <t>ilA+</t>
  </si>
  <si>
    <t>אלבר אגח יט</t>
  </si>
  <si>
    <t>1191824</t>
  </si>
  <si>
    <t>אלון רבוע אגח ז</t>
  </si>
  <si>
    <t>1183979</t>
  </si>
  <si>
    <t>השקעה ואחזקות</t>
  </si>
  <si>
    <t>מגה אור אגח ז</t>
  </si>
  <si>
    <t>1141696</t>
  </si>
  <si>
    <t>מגה אור אגח ט</t>
  </si>
  <si>
    <t>1165141</t>
  </si>
  <si>
    <t>מגה אור אגח יא</t>
  </si>
  <si>
    <t>1178375</t>
  </si>
  <si>
    <t>מימון ישיר אגח ד</t>
  </si>
  <si>
    <t>1175660</t>
  </si>
  <si>
    <t>אשראי חוץ בנקאי</t>
  </si>
  <si>
    <t>A1.il</t>
  </si>
  <si>
    <t>מימון ישיר אגח ה</t>
  </si>
  <si>
    <t>1182831</t>
  </si>
  <si>
    <t>מימון ישיר אגח ו</t>
  </si>
  <si>
    <t>11916590</t>
  </si>
  <si>
    <t>מניבים ריט אגח ב</t>
  </si>
  <si>
    <t>1155928</t>
  </si>
  <si>
    <t>מניבים ריט אגח ג</t>
  </si>
  <si>
    <t>1177658</t>
  </si>
  <si>
    <t>אפי נכסים אגח ח</t>
  </si>
  <si>
    <t>1142231</t>
  </si>
  <si>
    <t>נדל"ן מניב בחו"ל</t>
  </si>
  <si>
    <t>A2.il</t>
  </si>
  <si>
    <t>אפי נכסים אגח טו</t>
  </si>
  <si>
    <t>1199603</t>
  </si>
  <si>
    <t>אשטרום קב אגח ה</t>
  </si>
  <si>
    <t>1199579</t>
  </si>
  <si>
    <t>בנייה</t>
  </si>
  <si>
    <t>ilA</t>
  </si>
  <si>
    <t>ג'י סיטי אגח טו</t>
  </si>
  <si>
    <t>12607690</t>
  </si>
  <si>
    <t>דלק נכסים אגח א</t>
  </si>
  <si>
    <t>1196179</t>
  </si>
  <si>
    <t>הכשרת הישוב אגח 21</t>
  </si>
  <si>
    <t>6120224</t>
  </si>
  <si>
    <t>הכשרת הישוב אגח 25</t>
  </si>
  <si>
    <t>1191527</t>
  </si>
  <si>
    <t>להב אגח ג</t>
  </si>
  <si>
    <t>1193341</t>
  </si>
  <si>
    <t>נכסים ובנין אגח ד</t>
  </si>
  <si>
    <t>6990154</t>
  </si>
  <si>
    <t>נכסים ובנין אגח י</t>
  </si>
  <si>
    <t>1193630</t>
  </si>
  <si>
    <t>שיכון ובינוי אגח 6</t>
  </si>
  <si>
    <t>1129733</t>
  </si>
  <si>
    <t>שיכון ובינוי אגח 8</t>
  </si>
  <si>
    <t>1135888</t>
  </si>
  <si>
    <t>שיכון ובינוי אגח 9</t>
  </si>
  <si>
    <t>1167386</t>
  </si>
  <si>
    <t>ג'י סיטי אגח יא</t>
  </si>
  <si>
    <t>1260546</t>
  </si>
  <si>
    <t>ilA-</t>
  </si>
  <si>
    <t>מגוריט אגח ג</t>
  </si>
  <si>
    <t>1175975</t>
  </si>
  <si>
    <t>רני צים אגח ב</t>
  </si>
  <si>
    <t>1171834</t>
  </si>
  <si>
    <t>בראק אן וי אגח ב</t>
  </si>
  <si>
    <t>1128347</t>
  </si>
  <si>
    <t>ilBBB+</t>
  </si>
  <si>
    <t>רני צים אגח ג</t>
  </si>
  <si>
    <t>1183193</t>
  </si>
  <si>
    <t>דיסקונט השק אגח ו</t>
  </si>
  <si>
    <t>6390207</t>
  </si>
  <si>
    <t>ilBBB-</t>
  </si>
  <si>
    <t>דוראל אגח א</t>
  </si>
  <si>
    <t>11791340</t>
  </si>
  <si>
    <t>אנרגיה מתחדשת</t>
  </si>
  <si>
    <t>NR</t>
  </si>
  <si>
    <t>לא מדורג</t>
  </si>
  <si>
    <t>ישפרו אגח א</t>
  </si>
  <si>
    <t>1202290</t>
  </si>
  <si>
    <t>לוזון קבוצה אגח ח</t>
  </si>
  <si>
    <t>47301640</t>
  </si>
  <si>
    <t>מידאס השקעות בנדל"ן אגח ד</t>
  </si>
  <si>
    <t>54402840</t>
  </si>
  <si>
    <t>משק אנרגיה אגח א</t>
  </si>
  <si>
    <t>1169531</t>
  </si>
  <si>
    <t>נופר אנרגי אגח א</t>
  </si>
  <si>
    <t>1179340</t>
  </si>
  <si>
    <t>סולאיר אגח א</t>
  </si>
  <si>
    <t>1183730</t>
  </si>
  <si>
    <t>סולגרין אגח ב</t>
  </si>
  <si>
    <t>1186246</t>
  </si>
  <si>
    <t>רנט איט אגח א</t>
  </si>
  <si>
    <t>1199546</t>
  </si>
  <si>
    <t>תנופורט אגח ב</t>
  </si>
  <si>
    <t>1189919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</si>
  <si>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</si>
  <si>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t>דיסקונט מנפיקים אגח יד</t>
  </si>
  <si>
    <t>7480163</t>
  </si>
  <si>
    <t>עמידר אגח א</t>
  </si>
  <si>
    <t>1143585</t>
  </si>
  <si>
    <t>פועלים אגח 100</t>
  </si>
  <si>
    <t>6620488</t>
  </si>
  <si>
    <t>פועלים אגח 101</t>
  </si>
  <si>
    <t>1191337</t>
  </si>
  <si>
    <t>איירפורט אגח י</t>
  </si>
  <si>
    <t>1195981</t>
  </si>
  <si>
    <t>אמות אגח ה</t>
  </si>
  <si>
    <t>1138114</t>
  </si>
  <si>
    <t>אמות אגח ז</t>
  </si>
  <si>
    <t>1162866</t>
  </si>
  <si>
    <t>אקויטל אגח 3</t>
  </si>
  <si>
    <t>7550148</t>
  </si>
  <si>
    <t>הפניקס אגח 6</t>
  </si>
  <si>
    <t>7670334</t>
  </si>
  <si>
    <t>ישראמקו אגח ג</t>
  </si>
  <si>
    <t>2320232</t>
  </si>
  <si>
    <t>חיפושי נפט וגז</t>
  </si>
  <si>
    <t>מליסרון אגח טו</t>
  </si>
  <si>
    <t>3230240</t>
  </si>
  <si>
    <t>מנורה הון התח ד</t>
  </si>
  <si>
    <t>1135920</t>
  </si>
  <si>
    <t>Aa2.il</t>
  </si>
  <si>
    <t>נמקו אגח ג</t>
  </si>
  <si>
    <t>1198761</t>
  </si>
  <si>
    <t>סילברסטין אגח א'</t>
  </si>
  <si>
    <t>1145598</t>
  </si>
  <si>
    <t>פסיפיק אגח ג</t>
  </si>
  <si>
    <t>1197680</t>
  </si>
  <si>
    <t>11976800</t>
  </si>
  <si>
    <t>שופרסל אגח ה</t>
  </si>
  <si>
    <t>7770209</t>
  </si>
  <si>
    <t>רשתות שיווק</t>
  </si>
  <si>
    <t>שלמה החז אגח יז</t>
  </si>
  <si>
    <t>1410299</t>
  </si>
  <si>
    <t>שלמה החז אגח יט</t>
  </si>
  <si>
    <t>1192731</t>
  </si>
  <si>
    <t>אלוני חץ אגח י</t>
  </si>
  <si>
    <t>3900362</t>
  </si>
  <si>
    <t>אלוני חץ אגח יב</t>
  </si>
  <si>
    <t>3900495</t>
  </si>
  <si>
    <t>אלוני חץ אגח יג</t>
  </si>
  <si>
    <t>1189406</t>
  </si>
  <si>
    <t>אלקו אגח יג</t>
  </si>
  <si>
    <t>69402330</t>
  </si>
  <si>
    <t>ווסטדייל אגח א</t>
  </si>
  <si>
    <t>1157577</t>
  </si>
  <si>
    <t>יוניברסל אגח ו</t>
  </si>
  <si>
    <t>1192616</t>
  </si>
  <si>
    <t>כלל ביטוח אגח ג</t>
  </si>
  <si>
    <t>1201391</t>
  </si>
  <si>
    <t>כללביט מימון אגח י</t>
  </si>
  <si>
    <t>1136068</t>
  </si>
  <si>
    <t>מנורה הון התח סד' ח'</t>
  </si>
  <si>
    <t>1199470</t>
  </si>
  <si>
    <t>נמקו אגח ב</t>
  </si>
  <si>
    <t>1160258</t>
  </si>
  <si>
    <t>נמקו ריאלטי אגח א</t>
  </si>
  <si>
    <t>1139575</t>
  </si>
  <si>
    <t>פניקס הון אגח ח</t>
  </si>
  <si>
    <t>1139815</t>
  </si>
  <si>
    <t>פניקס הון אגח טו</t>
  </si>
  <si>
    <t>1201953</t>
  </si>
  <si>
    <t>פסיפיק אגח ב'</t>
  </si>
  <si>
    <t>1163062</t>
  </si>
  <si>
    <t>קרסו מוטורס אגח א</t>
  </si>
  <si>
    <t>1136464</t>
  </si>
  <si>
    <t>קרסו מוטורס אגח ג</t>
  </si>
  <si>
    <t>1141829</t>
  </si>
  <si>
    <t>קרסו מוטורס אגח ד</t>
  </si>
  <si>
    <t>1173566</t>
  </si>
  <si>
    <t>אלבר אגח יח</t>
  </si>
  <si>
    <t>1158740</t>
  </si>
  <si>
    <t>אלבר אגח כ</t>
  </si>
  <si>
    <t>1191832</t>
  </si>
  <si>
    <t>אלדן תחבורה אגח ו'</t>
  </si>
  <si>
    <t>1161678</t>
  </si>
  <si>
    <t>אלדן תחבורה אגח ט</t>
  </si>
  <si>
    <t>1192459</t>
  </si>
  <si>
    <t>אלון רבוע כחול אגח ו</t>
  </si>
  <si>
    <t>1169127</t>
  </si>
  <si>
    <t>אמ.ג'י.ג'י אגח ב</t>
  </si>
  <si>
    <t>1160811</t>
  </si>
  <si>
    <t>דמרי אגח ז</t>
  </si>
  <si>
    <t>1141191</t>
  </si>
  <si>
    <t>חברה לישראל אגח 12</t>
  </si>
  <si>
    <t>5760251</t>
  </si>
  <si>
    <t>חברה לישראל אגח 14</t>
  </si>
  <si>
    <t>5760301</t>
  </si>
  <si>
    <t>לייטסטון אגח א</t>
  </si>
  <si>
    <t>1133891</t>
  </si>
  <si>
    <t>לייטסטון אגח ב</t>
  </si>
  <si>
    <t>1160746</t>
  </si>
  <si>
    <t>סלקום אגח ט</t>
  </si>
  <si>
    <t>1132836</t>
  </si>
  <si>
    <t>סלקום אגח יא</t>
  </si>
  <si>
    <t>1139252</t>
  </si>
  <si>
    <t>ספנסר אגח ג</t>
  </si>
  <si>
    <t>1147495</t>
  </si>
  <si>
    <t>שפיר הנדסה אגח ב</t>
  </si>
  <si>
    <t>1141951</t>
  </si>
  <si>
    <t>מתכת ומוצרי בנייה</t>
  </si>
  <si>
    <t>שפיר הנדסה אגח ג</t>
  </si>
  <si>
    <t>1178417</t>
  </si>
  <si>
    <t>אזורים אגח 14</t>
  </si>
  <si>
    <t>7150444</t>
  </si>
  <si>
    <t>אנלייט אנר אגח ד</t>
  </si>
  <si>
    <t>7200256</t>
  </si>
  <si>
    <t>אנלייט אנר אגח ו</t>
  </si>
  <si>
    <t>7200173</t>
  </si>
  <si>
    <t>אנלייט אנר' אג להמרה ג'</t>
  </si>
  <si>
    <t>7200249</t>
  </si>
  <si>
    <t>אנרג'יקס אגח להמרה ב</t>
  </si>
  <si>
    <t>1168483</t>
  </si>
  <si>
    <t>אפי נכסים אגח י</t>
  </si>
  <si>
    <t>1160878</t>
  </si>
  <si>
    <t>אשטרום קב אגח ג</t>
  </si>
  <si>
    <t>1140102</t>
  </si>
  <si>
    <t>אשטרום קבוצה אגח ב</t>
  </si>
  <si>
    <t>1132331</t>
  </si>
  <si>
    <t>דור אלון אגח ז</t>
  </si>
  <si>
    <t>1157700</t>
  </si>
  <si>
    <t>להב אגח ב</t>
  </si>
  <si>
    <t>1360072</t>
  </si>
  <si>
    <t>פתאל אירו אגח ה</t>
  </si>
  <si>
    <t>1198886</t>
  </si>
  <si>
    <t>שיכון ובינוי אגח 10</t>
  </si>
  <si>
    <t>1175132</t>
  </si>
  <si>
    <t>שיכון ובינוי אגח 7</t>
  </si>
  <si>
    <t>1129741</t>
  </si>
  <si>
    <t>אאורה אגח טו</t>
  </si>
  <si>
    <t>3730504</t>
  </si>
  <si>
    <t>A3.il</t>
  </si>
  <si>
    <t>או.פי.סי אנרגיה אגח ג</t>
  </si>
  <si>
    <t>1180355</t>
  </si>
  <si>
    <t>בית זיקוק אשדוד אגח 2</t>
  </si>
  <si>
    <t>1199488</t>
  </si>
  <si>
    <t>מכלול מימון אגח א</t>
  </si>
  <si>
    <t>1187277</t>
  </si>
  <si>
    <t>נאוויטס פטרו אגח ב'</t>
  </si>
  <si>
    <t>1169614</t>
  </si>
  <si>
    <t>נאוויטס פטרו אגח ג</t>
  </si>
  <si>
    <t>1181593</t>
  </si>
  <si>
    <t>שלמה נדלן אגח ג</t>
  </si>
  <si>
    <t>1137439</t>
  </si>
  <si>
    <t>שלמה נדלן אגח ד</t>
  </si>
  <si>
    <t>1157668</t>
  </si>
  <si>
    <t>אמ.די.ג'י אגח ו</t>
  </si>
  <si>
    <t>1199967</t>
  </si>
  <si>
    <t>Baa1.il</t>
  </si>
  <si>
    <t>איסתא אג להמרה א'</t>
  </si>
  <si>
    <t>1197128</t>
  </si>
  <si>
    <t>מלונאות ותיירות</t>
  </si>
  <si>
    <t>אלומיי אגח ה</t>
  </si>
  <si>
    <t>1193275</t>
  </si>
  <si>
    <t>אלמוגים אגח י'</t>
  </si>
  <si>
    <t>1201615</t>
  </si>
  <si>
    <t>אפי קפיטל נדלן אגח ג</t>
  </si>
  <si>
    <t>1199744</t>
  </si>
  <si>
    <t>בוני תיכון אגח כא</t>
  </si>
  <si>
    <t>1198829</t>
  </si>
  <si>
    <t>גאון אחזקות אגח להמרה ד</t>
  </si>
  <si>
    <t>1198324</t>
  </si>
  <si>
    <t>גבאי מניבים אגח י</t>
  </si>
  <si>
    <t>77102390</t>
  </si>
  <si>
    <t>גבאי מניבים אגח יד</t>
  </si>
  <si>
    <t>1193176</t>
  </si>
  <si>
    <t>גפן מגורים אג א</t>
  </si>
  <si>
    <t>1199686</t>
  </si>
  <si>
    <t>דלק קבוצה אגח לה</t>
  </si>
  <si>
    <t>1177849</t>
  </si>
  <si>
    <t>חג'ג' אגח יג</t>
  </si>
  <si>
    <t>1190040</t>
  </si>
  <si>
    <t>חנן מור אגח יב</t>
  </si>
  <si>
    <t>1176023</t>
  </si>
  <si>
    <t>יובלים אגח ב</t>
  </si>
  <si>
    <t>1186907</t>
  </si>
  <si>
    <t>יובלים אגח ג</t>
  </si>
  <si>
    <t>1198696</t>
  </si>
  <si>
    <t>לוזון רונסון אגח א</t>
  </si>
  <si>
    <t>1202340</t>
  </si>
  <si>
    <t>נופר אנרג אג ב</t>
  </si>
  <si>
    <t>1198035</t>
  </si>
  <si>
    <t>נופר אנרג אגח ג</t>
  </si>
  <si>
    <t>1198043</t>
  </si>
  <si>
    <t>עמרם אברהם אגח א</t>
  </si>
  <si>
    <t>1188044</t>
  </si>
  <si>
    <t>פאי סיאם אגח א</t>
  </si>
  <si>
    <t>1186485</t>
  </si>
  <si>
    <t>11864850</t>
  </si>
  <si>
    <t>פאי פיקדונות אגח ב</t>
  </si>
  <si>
    <t>1201144</t>
  </si>
  <si>
    <t>פריורטק אגח א</t>
  </si>
  <si>
    <t>3280138</t>
  </si>
  <si>
    <t>מוליכים למחצה</t>
  </si>
  <si>
    <t>רותם שני אגח א</t>
  </si>
  <si>
    <t>1173996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</si>
  <si>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</si>
  <si>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t>יו.אמ.איץ' אגח א</t>
  </si>
  <si>
    <t>1184167</t>
  </si>
  <si>
    <t>שמוס אגח א'</t>
  </si>
  <si>
    <t>1155951</t>
  </si>
  <si>
    <t>בזן אגח ט</t>
  </si>
  <si>
    <t>2590461</t>
  </si>
  <si>
    <t>חברה לישראל אגח 11</t>
  </si>
  <si>
    <t>5760244</t>
  </si>
  <si>
    <t>חברה לישראל אגח 13</t>
  </si>
  <si>
    <t>5760269</t>
  </si>
  <si>
    <t>סיאון אגח א</t>
  </si>
  <si>
    <t>1194018</t>
  </si>
  <si>
    <t>11940180</t>
  </si>
  <si>
    <t>תמר פטרוליום אגח א</t>
  </si>
  <si>
    <t>1141332</t>
  </si>
  <si>
    <t>תמר פטרוליום אגח ב</t>
  </si>
  <si>
    <t>1143593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</si>
  <si>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למדד 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</si>
  <si>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</si>
  <si>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</si>
  <si>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t>HAPOAL 3.255 1/32</t>
  </si>
  <si>
    <t>IL0066204707</t>
  </si>
  <si>
    <t>Bloomberg</t>
  </si>
  <si>
    <t>Banks</t>
  </si>
  <si>
    <t>BBB</t>
  </si>
  <si>
    <t>LUMIIT 3.275 1/31</t>
  </si>
  <si>
    <t>IL0060404899</t>
  </si>
  <si>
    <t>MZRHIT 3.077 4/31</t>
  </si>
  <si>
    <t>IL0069508369</t>
  </si>
  <si>
    <t>BBB-</t>
  </si>
  <si>
    <t>ENOIGA 5.375 30/3/28</t>
  </si>
  <si>
    <t>IL0011736738</t>
  </si>
  <si>
    <t>Energy</t>
  </si>
  <si>
    <t>BB-</t>
  </si>
  <si>
    <t>ENOIGA 8.5 30/9/33</t>
  </si>
  <si>
    <t>IL0011971442</t>
  </si>
  <si>
    <t>LVIATH 6.125 6/25</t>
  </si>
  <si>
    <t>IL0011677742</t>
  </si>
  <si>
    <t>LVIATH 6.5 6/27</t>
  </si>
  <si>
    <t>IL0011677825</t>
  </si>
  <si>
    <t>LVIATH 6.75 6/30</t>
  </si>
  <si>
    <t>IL0011677908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</si>
  <si>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</si>
  <si>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ARNDTN 3 10/29</t>
  </si>
  <si>
    <t>XS1700429308</t>
  </si>
  <si>
    <t>Real Estate</t>
  </si>
  <si>
    <t>BBB+</t>
  </si>
  <si>
    <t>GM 5.8 01/29</t>
  </si>
  <si>
    <t>US37045XEN21</t>
  </si>
  <si>
    <t>Other</t>
  </si>
  <si>
    <t>Automobiles &amp; Components</t>
  </si>
  <si>
    <t>GM 6.1 01.07.34</t>
  </si>
  <si>
    <t>US37045XEP78</t>
  </si>
  <si>
    <t>FSK 7.875 01/29</t>
  </si>
  <si>
    <t>US302635AM98</t>
  </si>
  <si>
    <t>Baa3</t>
  </si>
  <si>
    <t>GWILN 2.95 7/26</t>
  </si>
  <si>
    <t>XS2208868914</t>
  </si>
  <si>
    <t>EURONEXT</t>
  </si>
  <si>
    <t>BB+</t>
  </si>
  <si>
    <t>GWILN 3 29/3/25</t>
  </si>
  <si>
    <t>XS1799975922</t>
  </si>
  <si>
    <t>SMTPLN 2 1/25</t>
  </si>
  <si>
    <t>XS1757821688</t>
  </si>
  <si>
    <t>Ba1</t>
  </si>
  <si>
    <t>ATRSAV 3 09/25</t>
  </si>
  <si>
    <t>XS1829325239</t>
  </si>
  <si>
    <t>B1</t>
  </si>
  <si>
    <t>ENOGLN 6.5 4/27</t>
  </si>
  <si>
    <t>USG3044DAA49</t>
  </si>
  <si>
    <t>FWB</t>
  </si>
  <si>
    <t>B+</t>
  </si>
  <si>
    <t>IAECN 9 07/26</t>
  </si>
  <si>
    <t>USG49774AB18</t>
  </si>
  <si>
    <t>B3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</si>
  <si>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</si>
  <si>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  <r>
      <rPr>
        <b/>
        <sz val="10"/>
        <color theme="1"/>
        <rFont val="Tahoma"/>
        <family val="2"/>
      </rPr>
      <t xml:space="preserve">  </t>
    </r>
  </si>
  <si>
    <t>פדיון/ריבית לקבל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</si>
  <si>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</si>
  <si>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</si>
  <si>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35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</si>
  <si>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תל אביב 90</t>
    </r>
  </si>
  <si>
    <t>שיכון ובינוי אנרגיה</t>
  </si>
  <si>
    <t>1188242</t>
  </si>
  <si>
    <t>קבוצת אקרשטיין</t>
  </si>
  <si>
    <t>1176205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</si>
  <si>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היתר</t>
    </r>
  </si>
  <si>
    <t>סולאיר</t>
  </si>
  <si>
    <t>11722870</t>
  </si>
  <si>
    <t>קרדן נדלן</t>
  </si>
  <si>
    <t>1118447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</si>
  <si>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זרות הנסחרות בארץ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</si>
  <si>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אופציות 001 call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</si>
  <si>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</si>
  <si>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</si>
  <si>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</si>
  <si>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</si>
  <si>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סל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</si>
  <si>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סל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</si>
  <si>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</si>
  <si>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</si>
  <si>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</si>
  <si>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בישראל</t>
    </r>
  </si>
  <si>
    <t>תכלית סל תלבונד 20</t>
  </si>
  <si>
    <t>1143791</t>
  </si>
  <si>
    <t>אג"ח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</si>
  <si>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</si>
  <si>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</si>
  <si>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</si>
  <si>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</si>
  <si>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</si>
  <si>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שעוקבות אחר מדדים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</si>
  <si>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</si>
  <si>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short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</si>
  <si>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</si>
  <si>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</si>
  <si>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השתתפות בקרנות נאמנות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</si>
  <si>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</si>
  <si>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</si>
  <si>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t>הראל מחקה תלבונד 20</t>
  </si>
  <si>
    <t>5117270</t>
  </si>
  <si>
    <t>קסם KTF תלבונד 20</t>
  </si>
  <si>
    <t>5115589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</si>
  <si>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</si>
  <si>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</si>
  <si>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</si>
  <si>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</si>
  <si>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</si>
  <si>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ממשלתי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</si>
  <si>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</si>
  <si>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</si>
  <si>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CIFC GLBL FLT RT CR-B1 USD</t>
  </si>
  <si>
    <t>IE0009SO3I10</t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</si>
  <si>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</si>
  <si>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</si>
  <si>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</si>
  <si>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</si>
  <si>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</si>
  <si>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</si>
  <si>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</si>
  <si>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</si>
  <si>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</si>
  <si>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</si>
  <si>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</si>
  <si>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</si>
  <si>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</si>
  <si>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</si>
  <si>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</si>
  <si>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</si>
  <si>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</si>
  <si>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סחירות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</si>
  <si>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</si>
  <si>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</si>
  <si>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</si>
  <si>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</si>
  <si>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</si>
  <si>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</si>
  <si>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</si>
  <si>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10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</si>
  <si>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t>נכס הבסיס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</si>
  <si>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</si>
  <si>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</si>
  <si>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</si>
  <si>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</si>
  <si>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</si>
  <si>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בישראל</t>
  </si>
  <si>
    <t xml:space="preserve">שכבת חוב (Tranch) בישראל  בדירוג (AA-) ומעלה    </t>
  </si>
  <si>
    <t xml:space="preserve">שכבת חוב (Tranch) בישראל  בדירוג (BB+)ומטה </t>
  </si>
  <si>
    <t>שכבת חוב (Tranch) בישראל  בדירוג (BBB:+A-)</t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</si>
  <si>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</si>
  <si>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</si>
  <si>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</si>
  <si>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</si>
  <si>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t>שכבת הון (Equity Tranch) בחו"ל</t>
  </si>
  <si>
    <t xml:space="preserve">שכבת חוב (Tranch) בחו"ל בדירוג (AA-) ומעלה    </t>
  </si>
  <si>
    <t xml:space="preserve">שכבת חוב (Tranch) בחו"ל בדירוג (BB+)ומטה </t>
  </si>
  <si>
    <t>שכבת חוב (Tranch) בחו"ל בדירוג (BBB:+A-)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</si>
  <si>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</si>
  <si>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1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תעודות התחייבות ממשלתיות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</si>
  <si>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תעודות התחייבות ממשלתיות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</si>
  <si>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</si>
  <si>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</si>
  <si>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</si>
  <si>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של ממשלת ישראל שהונפקו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</si>
  <si>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אגרות חוב לא סחירות שהנפיקו ממשלות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</si>
  <si>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</si>
  <si>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2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</si>
  <si>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</si>
  <si>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</si>
  <si>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</si>
  <si>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</si>
  <si>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מנרב חוב פרטי</t>
  </si>
  <si>
    <t>11020414</t>
  </si>
  <si>
    <t xml:space="preserve"> אחר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</si>
  <si>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</si>
  <si>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</si>
  <si>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</si>
  <si>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תעודות חוב מסחריות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</si>
  <si>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</si>
  <si>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3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</t>
    </r>
  </si>
  <si>
    <t>ספק המידע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</si>
  <si>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</si>
  <si>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</si>
  <si>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</si>
  <si>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t>אגד אגח -1רמ</t>
  </si>
  <si>
    <t>1198787</t>
  </si>
  <si>
    <t>ביטחוניות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</si>
  <si>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</t>
    </r>
  </si>
  <si>
    <t>י.ח.ק להשק אגח -רמ</t>
  </si>
  <si>
    <t>1181783</t>
  </si>
  <si>
    <t>לאומי צמוד אשראי אגח1 רמ</t>
  </si>
  <si>
    <t>1198639</t>
  </si>
  <si>
    <t>שירותים פיננסיים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</si>
  <si>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</si>
  <si>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</si>
  <si>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</si>
  <si>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ישראליות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</si>
  <si>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אג"ח קונצרני של חברות זרות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</si>
  <si>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</si>
  <si>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4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</si>
  <si>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</si>
  <si>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ישראל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</si>
  <si>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</t>
    </r>
  </si>
  <si>
    <r>
      <rPr>
        <b/>
        <sz val="10"/>
        <color theme="1"/>
        <rFont val="Tahoma"/>
        <family val="2"/>
      </rPr>
      <t>סה"כ ב</t>
    </r>
    <r>
      <rPr>
        <b/>
        <sz val="10"/>
        <color theme="1"/>
        <rFont val="Tahoma"/>
        <family val="2"/>
      </rPr>
      <t>חו"ל</t>
    </r>
    <r>
      <rPr>
        <b/>
        <sz val="10"/>
        <color theme="1"/>
        <rFont val="Tahoma"/>
        <family val="2"/>
      </rPr>
      <t>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</si>
  <si>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ישראליות שנסחרות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</si>
  <si>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מניות לא סחירות של חברות זרות בחו"ל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</si>
  <si>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</si>
  <si>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5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</si>
  <si>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</si>
  <si>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</si>
  <si>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</si>
  <si>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</si>
  <si>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</si>
  <si>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</t>
    </r>
  </si>
  <si>
    <t>SCINTILLA</t>
  </si>
  <si>
    <t>11020474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</si>
  <si>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</si>
  <si>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הון סיכון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</si>
  <si>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נדל"ן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</si>
  <si>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גידור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</si>
  <si>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קרנות השקעה אחרות בחו"ל</t>
    </r>
  </si>
  <si>
    <t>MORE ALTERNATIV SHEKEL</t>
  </si>
  <si>
    <t>11020417</t>
  </si>
  <si>
    <t>MORE Alternative Credit Fund</t>
  </si>
  <si>
    <t>11020472</t>
  </si>
  <si>
    <t>VIOLA CREDIT UVCI</t>
  </si>
  <si>
    <t>11020490</t>
  </si>
  <si>
    <t xml:space="preserve">שם מסלול </t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</si>
  <si>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</si>
  <si>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>6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כתבי אופציה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</si>
  <si>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</si>
  <si>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כתבי אופציה בישראל</t>
    </r>
  </si>
  <si>
    <t>רשוב אנרגיה אפלס</t>
  </si>
  <si>
    <t>11020432</t>
  </si>
  <si>
    <t>ולאיר1</t>
  </si>
  <si>
    <t>11019939</t>
  </si>
  <si>
    <t>מידאס ד אופ ל.ס</t>
  </si>
  <si>
    <t>11020423</t>
  </si>
  <si>
    <t>סולאיר אופ ל.ס1</t>
  </si>
  <si>
    <t>11019938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</si>
  <si>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כתבי אופציה בחו"ל 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</si>
  <si>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</si>
  <si>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7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</si>
  <si>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אופציות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</si>
  <si>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</si>
  <si>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</si>
  <si>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</si>
  <si>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מט"ח/מט"ח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</si>
  <si>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</si>
  <si>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</si>
  <si>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</si>
  <si>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</si>
  <si>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</si>
  <si>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</si>
  <si>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סחורות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</si>
  <si>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</si>
  <si>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</si>
  <si>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8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</si>
  <si>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חוזים עתידיים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</si>
  <si>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</si>
  <si>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</si>
  <si>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ש"ח/מט"ח</t>
    </r>
  </si>
  <si>
    <t>DIL#9093503</t>
  </si>
  <si>
    <t>11020292</t>
  </si>
  <si>
    <t>.ל.ר</t>
  </si>
  <si>
    <t>FX SWAP $/IL 3.708 07.12.23</t>
  </si>
  <si>
    <t>11020299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</si>
  <si>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מט"ח/מט"ח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</si>
  <si>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</si>
  <si>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</si>
  <si>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</si>
  <si>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 מדדים כולל מניות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</si>
  <si>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מטבע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</si>
  <si>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ריבית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</si>
  <si>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אחרים</t>
    </r>
  </si>
  <si>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1.ג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ניירות ערך לא סחירים:</t>
    </r>
  </si>
  <si>
    <r>
      <rPr>
        <b/>
        <sz val="10"/>
        <color theme="1"/>
        <rFont val="Tahoma"/>
        <family val="2"/>
      </rPr>
      <t>9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מוצרים מובנים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</si>
  <si>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מובנים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</si>
  <si>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</si>
  <si>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</si>
  <si>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</si>
  <si>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</si>
  <si>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</si>
  <si>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</si>
  <si>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</si>
  <si>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</si>
  <si>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בישראל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</si>
  <si>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בישראל בדירוג (BBB:+A-)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</si>
  <si>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</si>
  <si>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</si>
  <si>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</si>
  <si>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קרן לא מובטחת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</si>
  <si>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</si>
  <si>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מוצרים מאוגחים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</si>
  <si>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הון (Equity Tranch)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</si>
  <si>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(AA-) ומעלה  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</si>
  <si>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שכבת חוב (Tranch) בחו"ל בדירוג (BB+)ומטה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</si>
  <si>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שכבת חוב (Tranch) בחו"ל בדירוג (BBB:+A-)</t>
    </r>
  </si>
  <si>
    <r>
      <rPr>
        <b/>
        <sz val="10"/>
        <color theme="1"/>
        <rFont val="Tahoma"/>
        <family val="2"/>
      </rPr>
      <t>1.ד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</si>
  <si>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הלוואות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</si>
  <si>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>קונסורציום כן / לא</t>
  </si>
  <si>
    <t>ענף משק</t>
  </si>
  <si>
    <t>שיעור ריבית ממוצע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</si>
  <si>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הלוואות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</si>
  <si>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</si>
  <si>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כנגד חסכון עמיתים/מבוטחים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</si>
  <si>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</si>
  <si>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 xml:space="preserve">ערבות בנקאית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</si>
  <si>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</si>
  <si>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</si>
  <si>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</si>
  <si>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במשכנתא או תיקי משכנתאות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</si>
  <si>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בערבות בנקאית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</si>
  <si>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מובטחות בביטחונות אחרים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</si>
  <si>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מובטחות</t>
    </r>
  </si>
  <si>
    <r>
      <rPr>
        <b/>
        <sz val="10"/>
        <color theme="1"/>
        <rFont val="Tahoma"/>
        <family val="2"/>
      </rPr>
      <t>1.ה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</si>
  <si>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</si>
  <si>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פקדונות מעל 3 חודשים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</si>
  <si>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</si>
  <si>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</si>
  <si>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 מדד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</si>
  <si>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</si>
  <si>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 למדד אחר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</si>
  <si>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נקובים במט"ח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</si>
  <si>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</si>
  <si>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רלוונטי</t>
    </r>
  </si>
  <si>
    <r>
      <rPr>
        <b/>
        <sz val="10"/>
        <color theme="1"/>
        <rFont val="Tahoma"/>
        <family val="2"/>
      </rPr>
      <t>1.ו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זכויות מקרקעין</t>
    </r>
  </si>
  <si>
    <t>תאריך שערוך אחרון</t>
  </si>
  <si>
    <t>אופי הנכס</t>
  </si>
  <si>
    <t>שיעור תשואה במהלך התקופה</t>
  </si>
  <si>
    <t>שווי משוערך</t>
  </si>
  <si>
    <t>כתובת הנכס</t>
  </si>
  <si>
    <t xml:space="preserve">כתובת 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</si>
  <si>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</si>
  <si>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בישראל: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</si>
  <si>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</si>
  <si>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</si>
  <si>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מקרקעין בחו"ל: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</si>
  <si>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מניב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</si>
  <si>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מניב</t>
    </r>
  </si>
  <si>
    <r>
      <rPr>
        <b/>
        <sz val="10"/>
        <color theme="1"/>
        <rFont val="Tahoma"/>
        <family val="2"/>
      </rPr>
      <t>1.ז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</si>
  <si>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השקעה בחברות מוחזקות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</si>
  <si>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</si>
  <si>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</si>
  <si>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>1.ח.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השקעות אחרות</t>
    </r>
  </si>
  <si>
    <t>מספר הנייר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</si>
  <si>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השקעות אחרות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</si>
  <si>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</si>
  <si>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</si>
  <si>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>1.ט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יתרות התחייבות להשקעה:</t>
    </r>
  </si>
  <si>
    <t>סכום ההתחייבות</t>
  </si>
  <si>
    <t>תאריך סיום ההתחייבות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</si>
  <si>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יתרות התחייבות להשקעה: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</si>
  <si>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</si>
  <si>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</si>
  <si>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t>1L - More Alternative Credit 2</t>
  </si>
  <si>
    <t>Viola Credit GL II (UVCI)</t>
  </si>
  <si>
    <r>
      <rPr>
        <b/>
        <sz val="10"/>
        <color theme="1"/>
        <rFont val="Tahoma"/>
        <family val="2"/>
      </rPr>
      <t>2.א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</si>
  <si>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</si>
  <si>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t xml:space="preserve">ריבית אפקטיבית </t>
  </si>
  <si>
    <t>עלות מתואמת</t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</si>
  <si>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</si>
  <si>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</si>
  <si>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</si>
  <si>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</si>
  <si>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</si>
  <si>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</si>
  <si>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</si>
  <si>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</si>
  <si>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2.ב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אג"ח קונצרני לא סחיר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</si>
  <si>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</si>
  <si>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</si>
  <si>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ישראל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</si>
  <si>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</si>
  <si>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</si>
  <si>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</si>
  <si>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</si>
  <si>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</si>
  <si>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</si>
  <si>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r>
      <rPr>
        <b/>
        <sz val="10"/>
        <color theme="1"/>
        <rFont val="Tahoma"/>
        <family val="2"/>
      </rPr>
      <t>2.ג</t>
    </r>
    <r>
      <rPr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>מסגרות אשראי מנוצלות ללווים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</si>
  <si>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  <r>
      <rPr>
        <b/>
        <sz val="10"/>
        <color theme="1"/>
        <rFont val="Tahoma"/>
        <family val="2"/>
      </rPr>
      <t xml:space="preserve">  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</si>
  <si>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מסגרת אשראי מנוצלות ללווים</t>
    </r>
  </si>
  <si>
    <t>בישראל: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</si>
  <si>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</si>
  <si>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לא צמודות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</si>
  <si>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צמודות למט"ח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</si>
  <si>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אחר</t>
    </r>
  </si>
  <si>
    <t>סה"כ בחו"ל:</t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</si>
  <si>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ישראליות בחו"ל</t>
    </r>
  </si>
  <si>
    <r>
      <rPr>
        <b/>
        <sz val="10"/>
        <color theme="1"/>
        <rFont val="Tahoma"/>
        <family val="2"/>
      </rPr>
      <t xml:space="preserve">סה"כ </t>
    </r>
    <r>
      <rPr>
        <b/>
        <sz val="10"/>
        <color theme="1"/>
        <rFont val="Tahoma"/>
        <family val="2"/>
      </rPr>
      <t>חברות זרות בחו"ל</t>
    </r>
  </si>
  <si>
    <t>ריק במקור</t>
  </si>
  <si>
    <t>ריק במקור2</t>
  </si>
  <si>
    <t>ריק במקור3</t>
  </si>
  <si>
    <t>ריק במקור4</t>
  </si>
  <si>
    <t>ריק במקור5</t>
  </si>
  <si>
    <t>ריק במקור6</t>
  </si>
  <si>
    <t>ריק במקור7</t>
  </si>
  <si>
    <t>ריק במקור8</t>
  </si>
  <si>
    <t>ריק במקור9</t>
  </si>
  <si>
    <t>ריק במקור10</t>
  </si>
  <si>
    <t>ריק במקור11</t>
  </si>
  <si>
    <t>ריק במקור12</t>
  </si>
  <si>
    <t>ריק במקור13</t>
  </si>
  <si>
    <t>ריק במקור14</t>
  </si>
  <si>
    <t>ריק במקור15</t>
  </si>
  <si>
    <t>ריק במקור16</t>
  </si>
  <si>
    <t>ריק במקור17</t>
  </si>
  <si>
    <t>ריק במקור18</t>
  </si>
  <si>
    <t>ריק במקור19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</si>
</sst>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_-;\-* #,##0.00_-;_-* &quot;-&quot;??_-;_-@_-"/>
    <numFmt numFmtId="165" formatCode="#0"/>
    <numFmt numFmtId="166" formatCode="#,##0.00;#,##0.00&quot;-&quot;"/>
    <numFmt numFmtId="167" formatCode="#,##0.00%"/>
    <numFmt numFmtId="168" formatCode="#0.00"/>
    <numFmt numFmtId="169" formatCode="#,##0.########"/>
    <numFmt numFmtId="170" formatCode="#,##0.######"/>
    <numFmt numFmtId="171" formatCode="#,##0.00;\-#,##0.00;\ "/>
    <numFmt numFmtId="172" formatCode=";;;"/>
  </numFmts>
  <fonts count="5" x14ac:knownFonts="1"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4"/>
      <color theme="1"/>
      <name val="Arial"/>
      <family val="2"/>
    </font>
    <font>
      <b/>
      <sz val="10"/>
      <color theme="1"/>
      <name val="Tahoma"/>
      <family val="2"/>
    </font>
    <font>
      <b/>
      <sz val="10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</patternFill>
    </fill>
    <fill>
      <patternFill patternType="solid">
        <fgColor rgb="FFF2F1F1"/>
      </patternFill>
    </fill>
    <fill>
      <patternFill patternType="solid">
        <fgColor rgb="FFE2E2E2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horizontal="right" vertical="center"/>
    </xf>
    <xf numFmtId="0" fontId="0" fillId="2" borderId="2" xfId="0" applyFill="1" applyBorder="1"/>
    <xf numFmtId="0" fontId="3" fillId="2" borderId="2" xfId="0" applyFont="1" applyFill="1" applyBorder="1" applyAlignment="1">
      <alignment horizontal="center" vertical="top"/>
    </xf>
    <xf numFmtId="0" fontId="0" fillId="3" borderId="2" xfId="0" applyFill="1" applyBorder="1"/>
    <xf numFmtId="0" fontId="3" fillId="3" borderId="2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right" vertical="top"/>
    </xf>
    <xf numFmtId="0" fontId="3" fillId="3" borderId="2" xfId="0" applyFont="1" applyFill="1" applyBorder="1" applyAlignment="1">
      <alignment horizontal="right" vertical="top"/>
    </xf>
    <xf numFmtId="0" fontId="0" fillId="0" borderId="2" xfId="0" applyBorder="1"/>
    <xf numFmtId="166" fontId="3" fillId="0" borderId="2" xfId="0" applyNumberFormat="1" applyFont="1" applyBorder="1" applyAlignment="1">
      <alignment horizontal="center" vertical="top"/>
    </xf>
    <xf numFmtId="167" fontId="3" fillId="0" borderId="2" xfId="0" applyNumberFormat="1" applyFont="1" applyBorder="1" applyAlignment="1">
      <alignment horizontal="center" vertical="top"/>
    </xf>
    <xf numFmtId="166" fontId="1" fillId="0" borderId="2" xfId="0" applyNumberFormat="1" applyFont="1" applyBorder="1" applyAlignment="1">
      <alignment horizontal="center" vertical="top"/>
    </xf>
    <xf numFmtId="167" fontId="1" fillId="0" borderId="2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top"/>
    </xf>
    <xf numFmtId="168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right" vertical="center"/>
    </xf>
    <xf numFmtId="166" fontId="3" fillId="0" borderId="2" xfId="0" applyNumberFormat="1" applyFont="1" applyBorder="1" applyAlignment="1">
      <alignment horizontal="center" vertical="center"/>
    </xf>
    <xf numFmtId="167" fontId="3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top"/>
    </xf>
    <xf numFmtId="4" fontId="3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top"/>
    </xf>
    <xf numFmtId="169" fontId="1" fillId="0" borderId="2" xfId="0" applyNumberFormat="1" applyFont="1" applyBorder="1" applyAlignment="1">
      <alignment horizontal="center" vertical="top"/>
    </xf>
    <xf numFmtId="3" fontId="1" fillId="0" borderId="2" xfId="0" applyNumberFormat="1" applyFont="1" applyBorder="1" applyAlignment="1">
      <alignment horizontal="center" vertical="top"/>
    </xf>
    <xf numFmtId="0" fontId="3" fillId="0" borderId="2" xfId="0" applyFont="1" applyBorder="1" applyAlignment="1">
      <alignment horizontal="center" vertical="center"/>
    </xf>
    <xf numFmtId="170" fontId="1" fillId="0" borderId="2" xfId="0" applyNumberFormat="1" applyFont="1" applyBorder="1" applyAlignment="1">
      <alignment horizontal="center" vertical="top"/>
    </xf>
    <xf numFmtId="171" fontId="3" fillId="0" borderId="2" xfId="0" applyNumberFormat="1" applyFont="1" applyBorder="1" applyAlignment="1">
      <alignment horizontal="center" vertical="center"/>
    </xf>
    <xf numFmtId="0" fontId="3" fillId="3" borderId="9" xfId="0" applyFont="1" applyFill="1" applyBorder="1" applyAlignment="1">
      <alignment horizontal="right" vertical="top"/>
    </xf>
    <xf numFmtId="0" fontId="3" fillId="0" borderId="1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top" readingOrder="2"/>
    </xf>
    <xf numFmtId="14" fontId="1" fillId="0" borderId="2" xfId="0" applyNumberFormat="1" applyFont="1" applyBorder="1" applyAlignment="1">
      <alignment horizontal="center" vertical="top" readingOrder="2"/>
    </xf>
    <xf numFmtId="170" fontId="1" fillId="0" borderId="2" xfId="0" applyNumberFormat="1" applyFont="1" applyBorder="1" applyAlignment="1">
      <alignment horizontal="center" vertical="top" readingOrder="2"/>
    </xf>
    <xf numFmtId="167" fontId="1" fillId="0" borderId="2" xfId="0" applyNumberFormat="1" applyFont="1" applyBorder="1" applyAlignment="1">
      <alignment horizontal="center" vertical="top" readingOrder="2"/>
    </xf>
    <xf numFmtId="4" fontId="1" fillId="0" borderId="2" xfId="0" applyNumberFormat="1" applyFont="1" applyBorder="1" applyAlignment="1">
      <alignment horizontal="center" vertical="top" readingOrder="2"/>
    </xf>
    <xf numFmtId="10" fontId="3" fillId="0" borderId="2" xfId="2" applyNumberFormat="1" applyFont="1" applyBorder="1" applyAlignment="1">
      <alignment horizontal="center"/>
    </xf>
    <xf numFmtId="164" fontId="3" fillId="0" borderId="2" xfId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3"/>
    </xf>
    <xf numFmtId="3" fontId="1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0" fillId="0" borderId="0" xfId="0"/>
    <xf numFmtId="21" fontId="1" fillId="0" borderId="0" xfId="0" applyNumberFormat="1" applyFont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165" fontId="3" fillId="2" borderId="6" xfId="0" applyNumberFormat="1" applyFont="1" applyFill="1" applyBorder="1" applyAlignment="1">
      <alignment horizontal="center" vertical="top"/>
    </xf>
    <xf numFmtId="0" fontId="0" fillId="2" borderId="7" xfId="0" applyFill="1" applyBorder="1"/>
    <xf numFmtId="0" fontId="0" fillId="2" borderId="8" xfId="0" applyFill="1" applyBorder="1"/>
    <xf numFmtId="0" fontId="1" fillId="0" borderId="3" xfId="0" applyFont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172" fontId="0" fillId="2" borderId="2" xfId="0" applyNumberFormat="1" applyFill="1" applyBorder="1"/>
    <xf numFmtId="172" fontId="0" fillId="3" borderId="2" xfId="0" applyNumberFormat="1" applyFill="1" applyBorder="1"/>
    <xf numFmtId="172" fontId="0" fillId="0" borderId="2" xfId="0" applyNumberFormat="1" applyBorder="1"/>
    <xf numFmtId="172" fontId="0" fillId="0" borderId="0" xfId="0" applyNumberFormat="1"/>
    <xf numFmtId="0" fontId="3" fillId="2" borderId="8" xfId="0" applyFont="1" applyFill="1" applyBorder="1" applyAlignment="1">
      <alignment horizontal="center" vertical="top"/>
    </xf>
    <xf numFmtId="0" fontId="3" fillId="0" borderId="8" xfId="0" applyFont="1" applyBorder="1" applyAlignment="1">
      <alignment horizontal="right" vertical="center"/>
    </xf>
    <xf numFmtId="0" fontId="1" fillId="0" borderId="8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center" vertical="top"/>
    </xf>
    <xf numFmtId="0" fontId="3" fillId="3" borderId="6" xfId="0" applyFont="1" applyFill="1" applyBorder="1" applyAlignment="1">
      <alignment horizontal="center" vertical="top"/>
    </xf>
    <xf numFmtId="167" fontId="3" fillId="0" borderId="6" xfId="0" applyNumberFormat="1" applyFont="1" applyBorder="1" applyAlignment="1">
      <alignment horizontal="center" vertical="center"/>
    </xf>
    <xf numFmtId="167" fontId="1" fillId="0" borderId="6" xfId="0" applyNumberFormat="1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10" xfId="0" applyFont="1" applyBorder="1" applyAlignment="1">
      <alignment horizontal="right" vertical="center"/>
    </xf>
    <xf numFmtId="172" fontId="0" fillId="0" borderId="7" xfId="0" applyNumberFormat="1" applyBorder="1"/>
    <xf numFmtId="172" fontId="0" fillId="2" borderId="8" xfId="0" applyNumberFormat="1" applyFill="1" applyBorder="1"/>
    <xf numFmtId="172" fontId="0" fillId="3" borderId="8" xfId="0" applyNumberFormat="1" applyFill="1" applyBorder="1"/>
    <xf numFmtId="172" fontId="0" fillId="0" borderId="6" xfId="0" applyNumberFormat="1" applyBorder="1"/>
    <xf numFmtId="172" fontId="0" fillId="0" borderId="11" xfId="0" applyNumberFormat="1" applyBorder="1"/>
    <xf numFmtId="172" fontId="0" fillId="0" borderId="12" xfId="0" applyNumberFormat="1" applyBorder="1"/>
    <xf numFmtId="165" fontId="3" fillId="2" borderId="7" xfId="0" applyNumberFormat="1" applyFont="1" applyFill="1" applyBorder="1" applyAlignment="1">
      <alignment horizontal="center" vertical="top"/>
    </xf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center" vertical="top"/>
    </xf>
    <xf numFmtId="4" fontId="1" fillId="0" borderId="11" xfId="0" applyNumberFormat="1" applyFont="1" applyBorder="1" applyAlignment="1">
      <alignment horizontal="center" vertical="top"/>
    </xf>
    <xf numFmtId="167" fontId="1" fillId="0" borderId="11" xfId="0" applyNumberFormat="1" applyFont="1" applyBorder="1" applyAlignment="1">
      <alignment horizontal="center" vertical="top"/>
    </xf>
    <xf numFmtId="167" fontId="1" fillId="0" borderId="12" xfId="0" applyNumberFormat="1" applyFont="1" applyBorder="1" applyAlignment="1">
      <alignment horizontal="center" vertical="top"/>
    </xf>
    <xf numFmtId="172" fontId="0" fillId="2" borderId="7" xfId="0" applyNumberFormat="1" applyFill="1" applyBorder="1"/>
    <xf numFmtId="169" fontId="1" fillId="0" borderId="11" xfId="0" applyNumberFormat="1" applyFont="1" applyBorder="1" applyAlignment="1">
      <alignment horizontal="center" vertical="top"/>
    </xf>
    <xf numFmtId="165" fontId="1" fillId="0" borderId="11" xfId="0" applyNumberFormat="1" applyFont="1" applyBorder="1" applyAlignment="1">
      <alignment horizontal="center" vertical="top"/>
    </xf>
    <xf numFmtId="0" fontId="1" fillId="0" borderId="8" xfId="0" applyFont="1" applyBorder="1" applyAlignment="1">
      <alignment horizontal="right" vertical="center" readingOrder="2"/>
    </xf>
    <xf numFmtId="10" fontId="3" fillId="0" borderId="6" xfId="2" applyNumberFormat="1" applyFont="1" applyBorder="1" applyAlignment="1">
      <alignment horizontal="center"/>
    </xf>
    <xf numFmtId="167" fontId="1" fillId="0" borderId="6" xfId="0" applyNumberFormat="1" applyFont="1" applyBorder="1" applyAlignment="1">
      <alignment horizontal="center" vertical="top" readingOrder="2"/>
    </xf>
    <xf numFmtId="172" fontId="3" fillId="0" borderId="8" xfId="0" applyNumberFormat="1" applyFont="1" applyBorder="1" applyAlignment="1">
      <alignment horizontal="right" vertical="center"/>
    </xf>
    <xf numFmtId="172" fontId="0" fillId="0" borderId="8" xfId="0" applyNumberFormat="1" applyBorder="1"/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top"/>
    </xf>
  </cellXfs>
  <cellStyles count="3">
    <cellStyle name="Comma" xfId="1" builtinId="3"/>
    <cellStyle name="Normal" xfId="0" builtinId="0"/>
    <cellStyle name="Percent" xfId="2" builtinId="5"/>
  </cellStyles>
  <dxfs count="224"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numFmt numFmtId="172" formatCode=";;;"/>
    </dxf>
    <dxf>
      <numFmt numFmtId="172" formatCode=";;;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numFmt numFmtId="172" formatCode=";;;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9" formatCode="#,##0.########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167" formatCode="#,##0.00%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numFmt numFmtId="4" formatCode="#,##0.00"/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diagonalUp="0" diagonalDown="0">
        <left style="medium">
          <color auto="1"/>
        </left>
        <right/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ahoma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medium">
          <color auto="1"/>
        </left>
        <right style="medium">
          <color auto="1"/>
        </right>
        <top/>
        <bottom style="medium">
          <color auto="1"/>
        </bottom>
        <vertical/>
        <horizontal/>
      </border>
    </dxf>
    <dxf>
      <border outline="0">
        <bottom style="medium">
          <color auto="1"/>
        </bottom>
      </border>
    </dxf>
    <dxf>
      <border outline="0">
        <top style="medium">
          <color auto="1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63</xdr:row>
      <xdr:rowOff>0</xdr:rowOff>
    </xdr:from>
    <xdr:ext cx="352425" cy="171450"/>
    <xdr:pic>
      <xdr:nvPicPr>
        <xdr:cNvPr id="2" name="FMR.jpg.jpeg" descr="לוגו נגישו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3</xdr:col>
      <xdr:colOff>628650</xdr:colOff>
      <xdr:row>1</xdr:row>
      <xdr:rowOff>152400</xdr:rowOff>
    </xdr:from>
    <xdr:to>
      <xdr:col>3</xdr:col>
      <xdr:colOff>962025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DDA132-465C-45FB-8F27-F2F5250EE7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048100" y="314325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3781586-6812-419E-AC9B-552F3F57F7A0}" name="TitleRegion1.b7.d65.1" displayName="TitleRegion1.b7.d65.1" ref="B7:D65" totalsRowShown="0" headerRowBorderDxfId="222" tableBorderDxfId="223">
  <autoFilter ref="B7:D65" xr:uid="{A3A3B6AD-428C-4836-A881-9DDD98A90D01}">
    <filterColumn colId="0" hiddenButton="1"/>
    <filterColumn colId="1" hiddenButton="1"/>
    <filterColumn colId="2" hiddenButton="1"/>
  </autoFilter>
  <tableColumns count="3">
    <tableColumn id="1" xr3:uid="{B5BBA9C6-1448-43E7-81CC-5E4E2BF4991D}" name="פירוט נכסים:"/>
    <tableColumn id="2" xr3:uid="{16122786-FC89-4864-9ABA-8AABECF680E5}" name="שווי הוגן" dataDxfId="221"/>
    <tableColumn id="3" xr3:uid="{E01B5A10-E999-4D1E-BB8C-8830BAB33251}" name="שעור מנכסי השקעה 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13496D0-540F-4300-8790-2325A9B7FA06}" name="TitleRegion1.b6.s19.1" displayName="TitleRegion1.b6.s19.1" ref="B6:S19" totalsRowShown="0" headerRowBorderDxfId="82" tableBorderDxfId="83">
  <autoFilter ref="B6:S19" xr:uid="{9FEE5A23-1C2D-4346-9C03-9CEA8D62EEC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B184F64D-C2C7-4A5A-B622-40DB383B9CDA}" name="1.ג  ניירות ערך לא סחירים:" dataDxfId="81"/>
    <tableColumn id="2" xr3:uid="{BE84D7E0-78C7-4AE5-AC74-1F13E06EE53E}" name="ריק במקור" dataDxfId="80"/>
    <tableColumn id="3" xr3:uid="{A3143617-6103-4695-963E-C5C935620E6E}" name="ריק במקור2" dataDxfId="79"/>
    <tableColumn id="4" xr3:uid="{51F4EF29-33A3-4942-B25D-0370AFA21977}" name="ריק במקור3" dataDxfId="78"/>
    <tableColumn id="5" xr3:uid="{D901E94A-CABA-49E5-A695-5A52E13BD38D}" name="ריק במקור4" dataDxfId="77"/>
    <tableColumn id="6" xr3:uid="{B03DDEBB-DD83-4E4F-9F49-0E6682A67CAF}" name="ריק במקור5" dataDxfId="76"/>
    <tableColumn id="7" xr3:uid="{C6E37474-77BA-48BC-8551-9A48D9F52669}" name="ריק במקור6" dataDxfId="75"/>
    <tableColumn id="8" xr3:uid="{BAA72FCA-8B73-4070-BA8C-68BE86078C99}" name="ריק במקור7" dataDxfId="74"/>
    <tableColumn id="9" xr3:uid="{20B0A745-2D13-4636-AC24-0041B082C7C2}" name="ריק במקור8" dataDxfId="73"/>
    <tableColumn id="10" xr3:uid="{1CB00984-8899-4FAF-AF24-3983EABB6C26}" name="ריק במקור9" dataDxfId="72"/>
    <tableColumn id="11" xr3:uid="{9FB135C0-2854-4376-AB89-D68F36045A87}" name="ריק במקור10" dataDxfId="71"/>
    <tableColumn id="12" xr3:uid="{C63021AD-836C-4BF8-95F2-D9C0C9B80297}" name="ריק במקור11" dataDxfId="70"/>
    <tableColumn id="13" xr3:uid="{FCBC2B5C-961B-4EF2-BE2B-15754BF2E174}" name="ריק במקור12" dataDxfId="69"/>
    <tableColumn id="14" xr3:uid="{39CB33BD-0A29-4187-8E47-732BB11F005B}" name="ריק במקור13" dataDxfId="68"/>
    <tableColumn id="15" xr3:uid="{F3B1F2CA-8EF9-479A-847F-D129A585DC6A}" name="ריק במקור14" dataDxfId="67"/>
    <tableColumn id="16" xr3:uid="{1B10C39A-25E7-4490-B536-AFD5267ADF3E}" name="ריק במקור15" dataDxfId="66"/>
    <tableColumn id="17" xr3:uid="{36498CD9-F444-455E-9564-F3F48EDDAEC7}" name="ריק במקור16" dataDxfId="65"/>
    <tableColumn id="18" xr3:uid="{AB9D1EE9-42D7-4FDF-89A6-189BEA605487}" name="ריק במקור17" dataDxfId="64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85DA204-FFE6-42FA-9E58-ED5BB4FB2A2D}" name="TitleRegion1.b6.s22.2" displayName="TitleRegion1.b6.s22.2" ref="B6:S22" totalsRowShown="0" headerRowDxfId="43" headerRowBorderDxfId="62" tableBorderDxfId="63">
  <autoFilter ref="B6:S22" xr:uid="{67F0C591-13A8-4DCA-9DAE-B716FD6E891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A5128974-86C2-46EC-94FD-B63654E7F1A7}" name="1.ג  ניירות ערך לא סחירים:" dataDxfId="61"/>
    <tableColumn id="2" xr3:uid="{581C9A61-4862-4640-90B0-16B9EE339916}" name="ריק במקור" dataDxfId="60"/>
    <tableColumn id="3" xr3:uid="{7360FC0C-E7AC-40A4-AE80-7D370790F15F}" name="ריק במקור2" dataDxfId="59"/>
    <tableColumn id="4" xr3:uid="{4DE91778-C64D-43A4-9D32-1D66F714DFE8}" name="ריק במקור3" dataDxfId="58"/>
    <tableColumn id="5" xr3:uid="{A6EC7755-5A02-455E-A259-A00617687918}" name="ריק במקור4" dataDxfId="57"/>
    <tableColumn id="6" xr3:uid="{113E8F7D-1668-48CA-93CC-B0E5249BDE08}" name="ריק במקור5" dataDxfId="56"/>
    <tableColumn id="7" xr3:uid="{6903B524-09A3-4604-86D8-2F3DDBBA6E17}" name="ריק במקור6" dataDxfId="55"/>
    <tableColumn id="8" xr3:uid="{09ECF755-B7D0-4AFC-81B8-CA37408D21F0}" name="ריק במקור7" dataDxfId="54"/>
    <tableColumn id="9" xr3:uid="{B85BE20A-2499-4B8A-A971-78B989F8F55F}" name="ריק במקור8" dataDxfId="53"/>
    <tableColumn id="10" xr3:uid="{0A3A29E3-C878-41B3-B5A4-23641485C476}" name="ריק במקור9" dataDxfId="52"/>
    <tableColumn id="11" xr3:uid="{2C08FB5E-BBBB-4D77-8A3C-9BC045E7DA76}" name="ריק במקור10" dataDxfId="51"/>
    <tableColumn id="12" xr3:uid="{C43E715E-0F84-4E3A-9825-D148A76E732C}" name="ריק במקור11" dataDxfId="50"/>
    <tableColumn id="13" xr3:uid="{0C6301E8-655E-4678-88DE-C1A829533B92}" name="ריק במקור12" dataDxfId="49"/>
    <tableColumn id="14" xr3:uid="{0B8027D8-9EFE-4D33-BBA5-0F5CDC77E95F}" name="ריק במקור13" dataDxfId="48"/>
    <tableColumn id="15" xr3:uid="{26DDFD64-65C5-4307-B8A9-DB56DA781F4E}" name="ריק במקור14" dataDxfId="47"/>
    <tableColumn id="16" xr3:uid="{13B0C20D-ADE4-461C-A657-945253EB5359}" name="ריק במקור15" dataDxfId="46"/>
    <tableColumn id="17" xr3:uid="{7A3C0C77-D75D-4A6E-AD07-817EDBD54D6B}" name="ריק במקור16" dataDxfId="45"/>
    <tableColumn id="18" xr3:uid="{EC0646C9-8075-4261-A326-42053416E7F4}" name="ריק במקור17" dataDxfId="44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90F91A4-AD7C-4BD9-A71E-BFA502994AB4}" name="TitleRegion1.b6.k25.1" displayName="TitleRegion1.b6.k25.1" ref="B6:K25" totalsRowShown="0" dataDxfId="30" headerRowBorderDxfId="41" tableBorderDxfId="42">
  <autoFilter ref="B6:K25" xr:uid="{AABF176A-6989-45CF-AD51-8FDA3121509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44AF3EE-541C-4F3D-9D74-49B6D589B059}" name="1.ג  ניירות ערך לא סחירים:" dataDxfId="40"/>
    <tableColumn id="2" xr3:uid="{6B096DE7-C2BC-49B5-BBE9-F551CFCDAA3D}" name="ריק במקור" dataDxfId="39"/>
    <tableColumn id="3" xr3:uid="{52EEE87D-4537-4F5C-ACAF-4A986D2DA1EB}" name="ריק במקור2" dataDxfId="38"/>
    <tableColumn id="4" xr3:uid="{032E842C-76A4-4867-B989-A4210D21FCE8}" name="ריק במקור3" dataDxfId="37"/>
    <tableColumn id="5" xr3:uid="{5C6C64B8-EE7A-4F98-932D-84D6A0ECFD68}" name="ריק במקור4" dataDxfId="36"/>
    <tableColumn id="6" xr3:uid="{6C824327-405C-4965-9478-8468DE787F94}" name="ריק במקור5" dataDxfId="35"/>
    <tableColumn id="7" xr3:uid="{9A8B9BAE-F8E2-4D4E-B912-7C5E24244DF1}" name="ריק במקור6" dataDxfId="34"/>
    <tableColumn id="8" xr3:uid="{473A83C5-282F-42BF-B823-5370E481E071}" name="ריק במקור7" dataDxfId="33"/>
    <tableColumn id="9" xr3:uid="{7E5F52E5-720A-4820-AFA3-3061C02D3E97}" name="ריק במקור8" dataDxfId="32"/>
    <tableColumn id="10" xr3:uid="{EAC00241-3797-4EAA-ADBB-1EEEB6034FA5}" name="ריק במקור9" dataDxfId="31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622F245-19D3-44B7-8C0F-0AB48BB05CA3}" name="TitleRegion1.b6.l17.1" displayName="TitleRegion1.b6.l17.1" ref="B6:L17" totalsRowShown="0" dataDxfId="16" headerRowBorderDxfId="28" tableBorderDxfId="29">
  <autoFilter ref="B6:L17" xr:uid="{6C4F27ED-93DB-4C32-9D9E-BA066B55E40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4C6F3473-07C8-448B-A9D8-B1A397093565}" name="1.ג  ניירות ערך לא סחירים:  " dataDxfId="27"/>
    <tableColumn id="2" xr3:uid="{EB66F70E-CAF8-49BC-97E1-ED1D5FB0CB4B}" name="ריק במקור" dataDxfId="26"/>
    <tableColumn id="3" xr3:uid="{772E6531-8EB5-4FC1-8885-CD2B9CD8508B}" name="ריק במקור2" dataDxfId="25"/>
    <tableColumn id="4" xr3:uid="{123733A4-1857-4FF7-BE2B-EF53D21BAB92}" name="ריק במקור3" dataDxfId="24"/>
    <tableColumn id="5" xr3:uid="{C9523C36-0984-4D71-91AD-4DDFA0F7D35D}" name="ריק במקור4" dataDxfId="23"/>
    <tableColumn id="6" xr3:uid="{311FB0D3-7F84-415E-BE1C-0950AEE9AB30}" name="ריק במקור5" dataDxfId="22"/>
    <tableColumn id="7" xr3:uid="{DC93948F-6EE8-4394-B8CE-2380D97621DD}" name="ריק במקור6" dataDxfId="21"/>
    <tableColumn id="8" xr3:uid="{F9D7FD07-9E39-4B70-AA1C-E0A830974998}" name="ריק במקור7" dataDxfId="20"/>
    <tableColumn id="9" xr3:uid="{BE2FBD09-73C0-4F53-A631-69DCF346F0F8}" name="ריק במקור8" dataDxfId="19"/>
    <tableColumn id="10" xr3:uid="{E5224A13-24C7-4861-BF0D-9FCC69E27C1A}" name="ריק במקור9" dataDxfId="18"/>
    <tableColumn id="11" xr3:uid="{4098215E-5005-4ACD-AC95-256106F099BA}" name="ריק במקור10" dataDxfId="17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3906098-B0DB-4697-8867-625A856C9EA4}" name="TitleRegion1.b6.k24.1" displayName="TitleRegion1.b6.k24.1" ref="B6:K24" totalsRowShown="0" headerRowBorderDxfId="14" tableBorderDxfId="15">
  <autoFilter ref="B6:K24" xr:uid="{05785A64-EA77-4539-BF39-BDCCDAF511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0337E1F0-9802-4816-B1EA-503803B4DD7E}" name="1.ג  ניירות ערך לא סחירים:" dataDxfId="13"/>
    <tableColumn id="2" xr3:uid="{4067EC25-53A1-4BBB-9799-D792DCFD901F}" name="ריק במקור" dataDxfId="12"/>
    <tableColumn id="3" xr3:uid="{EB35A304-3BBE-442F-B9B4-329284C92115}" name="ריק במקור2" dataDxfId="11"/>
    <tableColumn id="4" xr3:uid="{FBBFAF1E-06C1-4E5F-A849-D3E97B36948F}" name="ריק במקור3" dataDxfId="10"/>
    <tableColumn id="5" xr3:uid="{AAC9DB25-C182-4BD0-9564-1730983075AC}" name="ריק במקור4" dataDxfId="9"/>
    <tableColumn id="6" xr3:uid="{9008C337-DCAD-4F96-A000-839BC0B76601}" name="ריק במקור5" dataDxfId="8"/>
    <tableColumn id="7" xr3:uid="{F3EEA095-9908-4E33-8ED7-3DD3D6AB26A5}" name="ריק במקור6" dataDxfId="7"/>
    <tableColumn id="8" xr3:uid="{539AB83A-0923-43DB-976D-53067E326AD6}" name="ריק במקור7" dataDxfId="6"/>
    <tableColumn id="9" xr3:uid="{1D57CBBA-EC55-4286-9584-7F68A7ABA2BB}" name="ריק במקור8" dataDxfId="5"/>
    <tableColumn id="10" xr3:uid="{6920B9D7-7CBB-45DE-ABE2-23892F5DDD32}" name="ריק במקור9" dataDxfId="4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467551C3-7808-45F6-8838-51C5A5EB0204}" name="TitleRegion1.b6.d14.1" displayName="TitleRegion1.b6.d14.1" ref="B6:D14" totalsRowShown="0" headerRowBorderDxfId="2" tableBorderDxfId="3">
  <autoFilter ref="B6:D14" xr:uid="{78937CC9-3873-4329-8FC3-6F53558CB215}">
    <filterColumn colId="0" hiddenButton="1"/>
    <filterColumn colId="1" hiddenButton="1"/>
    <filterColumn colId="2" hiddenButton="1"/>
  </autoFilter>
  <tableColumns count="3">
    <tableColumn id="1" xr3:uid="{9180AB4B-C667-4305-A124-D4FD98FD821D}" name="1.ט  יתרות התחייבות להשקעה:" dataDxfId="1"/>
    <tableColumn id="2" xr3:uid="{313A4EB3-9FD1-4B9D-AA83-78C2C72C1B5A}" name="ריק במקור"/>
    <tableColumn id="3" xr3:uid="{17A2EDF5-5A41-48CF-BCD3-A93CAE7F5433}" name="ריק במקור2" dataDxfId="0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788996-CC30-497D-ADA1-CAE72DA697AE}" name="TitleRegion1.b6.l24.1" displayName="TitleRegion1.b6.l24.1" ref="B6:L24" totalsRowShown="0" headerRowBorderDxfId="219" tableBorderDxfId="220">
  <autoFilter ref="B6:L24" xr:uid="{52D4AC7A-4613-4268-9DA7-6B56EBF9F75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FE6E37F-BF04-4A69-8C68-DCDC9ADB3D82}" name="1.א  מזומנים ושווי מזומנים  " dataDxfId="218"/>
    <tableColumn id="2" xr3:uid="{F77620B9-1FAB-418D-9E67-F24116CCC3CA}" name="ריק במקור" dataDxfId="217"/>
    <tableColumn id="3" xr3:uid="{86D1EDBD-6E5F-463C-92FF-F14FC1F51D2A}" name="ריק במקור2" dataDxfId="216"/>
    <tableColumn id="4" xr3:uid="{3BA2FDE1-0179-4EF9-B1D7-C1B8E8A46545}" name="ריק במקור3" dataDxfId="215"/>
    <tableColumn id="5" xr3:uid="{F8B01ED0-EB26-448A-BC34-7E83A68B88A8}" name="ריק במקור4" dataDxfId="214"/>
    <tableColumn id="6" xr3:uid="{D3C13915-F312-41A1-A0EE-0A7023602832}" name="ריק במקור5" dataDxfId="213"/>
    <tableColumn id="7" xr3:uid="{FCC67B7E-2A00-4387-8E67-2412F7B50FF9}" name="ריק במקור6" dataDxfId="212"/>
    <tableColumn id="8" xr3:uid="{C7EFDC13-DC8B-4A14-93B3-678E5A89F3A5}" name="ריק במקור7" dataDxfId="211"/>
    <tableColumn id="9" xr3:uid="{D930CFB0-C272-443F-A896-CC10B5BC94C0}" name="ריק במקור8" dataDxfId="210"/>
    <tableColumn id="10" xr3:uid="{6B81E827-61EB-469D-9A13-F0FEC7D2D068}" name="ריק במקור9" dataDxfId="209"/>
    <tableColumn id="11" xr3:uid="{577E3A57-D2C4-4013-8EF8-11E5FDDB6690}" name="ריק במקור10" dataDxfId="208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0511CA-80DB-405B-8B59-139D71D1B632}" name="TitleRegion1.b6.r46.1" displayName="TitleRegion1.b6.r46.1" ref="B6:R46" totalsRowShown="0" headerRowBorderDxfId="206" tableBorderDxfId="207">
  <autoFilter ref="B6:R46" xr:uid="{2F2CA021-0E3A-4825-8F5A-CADEDDD369D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2FAFC9C2-DF87-4C59-AF24-6BCFE6B95081}" name="1.ב  ניירות ערך סחירים:          " dataDxfId="205"/>
    <tableColumn id="2" xr3:uid="{99DF476D-4A92-4903-8AE9-50C992AB1048}" name="ריק במקור" dataDxfId="204"/>
    <tableColumn id="3" xr3:uid="{1B016CAA-6C08-4E9A-8103-0ED03A9BC34C}" name="ריק במקור2" dataDxfId="203"/>
    <tableColumn id="4" xr3:uid="{854CECCE-DEFA-4B99-9737-224A2EE2103C}" name="ריק במקור3" dataDxfId="202"/>
    <tableColumn id="5" xr3:uid="{BA4A2B6B-8D55-4BC5-9540-298C091C3A89}" name="ריק במקור4" dataDxfId="201"/>
    <tableColumn id="6" xr3:uid="{5E5C59E3-B614-434B-8104-AF2027059B01}" name="ריק במקור5" dataDxfId="200"/>
    <tableColumn id="7" xr3:uid="{814447C9-D0D5-4D1D-BC47-297E52A81D21}" name="ריק במקור6"/>
    <tableColumn id="8" xr3:uid="{3B36507E-6929-47D2-A27D-A337636EA544}" name="ריק במקור7" dataDxfId="199"/>
    <tableColumn id="9" xr3:uid="{92A575C5-687C-486D-A0E1-BCE6275C3736}" name="ריק במקור8" dataDxfId="198"/>
    <tableColumn id="10" xr3:uid="{A024020C-080E-477F-AFE5-F2BC91808368}" name="ריק במקור9" dataDxfId="197"/>
    <tableColumn id="11" xr3:uid="{DA80FAB6-0C46-4A71-ADB9-5EFA16ABC660}" name="ריק במקור10" dataDxfId="196"/>
    <tableColumn id="12" xr3:uid="{EBE12891-C5AC-4B7E-83DE-3BB25F8216EB}" name="ריק במקור11" dataDxfId="195"/>
    <tableColumn id="13" xr3:uid="{A3810639-5643-4880-B032-793F8BC81548}" name="ריק במקור12" dataDxfId="194"/>
    <tableColumn id="14" xr3:uid="{E7355888-ABC2-4385-A2F0-9A0436EC6AF4}" name="ריק במקור13"/>
    <tableColumn id="15" xr3:uid="{046BE881-9208-4F1D-BB64-4218753FE5B2}" name="ריק במקור14" dataDxfId="193"/>
    <tableColumn id="16" xr3:uid="{F184C684-A585-49F8-B7FD-95868A456E91}" name="ריק במקור15"/>
    <tableColumn id="17" xr3:uid="{9860A0D1-6183-4128-B3F2-616574C61FC1}" name="ריק במקור16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A00A701-1D65-4A9D-891B-FE5125F368F3}" name="TitleRegion1.b6.t18.1" displayName="TitleRegion1.b6.t18.1" ref="B6:T18" totalsRowShown="0" headerRowBorderDxfId="191" tableBorderDxfId="192">
  <autoFilter ref="B6:T18" xr:uid="{9CBB9EF0-7CDA-496D-ACBE-CAF624A4DBA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</autoFilter>
  <tableColumns count="19">
    <tableColumn id="1" xr3:uid="{947158D7-430B-4E40-BE71-32C4E4E62CC6}" name="1.ב  ניירות ערך סחירים:      " dataDxfId="190"/>
    <tableColumn id="2" xr3:uid="{421FFBA2-9155-4228-A8C2-E253740156FD}" name="ריק במקור" dataDxfId="189"/>
    <tableColumn id="3" xr3:uid="{1EE9C0CB-35D9-4773-A4DF-601AE4160C32}" name="ריק במקור2" dataDxfId="188"/>
    <tableColumn id="4" xr3:uid="{35A0F6A6-7804-4EDC-A182-5AC612C53AF1}" name="ריק במקור3" dataDxfId="187"/>
    <tableColumn id="5" xr3:uid="{B130F3DE-742C-4D79-949C-AF7548972A0B}" name="ריק במקור4" dataDxfId="186"/>
    <tableColumn id="6" xr3:uid="{B9CB6617-20FC-4898-9AF1-4DCAA030CC43}" name="ריק במקור5" dataDxfId="185"/>
    <tableColumn id="7" xr3:uid="{5B3E105A-1B50-42C4-BF47-8C9E5B535B7B}" name="ריק במקור6" dataDxfId="184"/>
    <tableColumn id="8" xr3:uid="{06E323F9-B583-4631-B4FB-D35365212B0E}" name="ריק במקור7" dataDxfId="183"/>
    <tableColumn id="9" xr3:uid="{46B74DC3-22A1-4AF6-84F2-C427FC484A7C}" name="ריק במקור8" dataDxfId="182"/>
    <tableColumn id="10" xr3:uid="{2E984CEA-7C26-4705-886B-33C1D2F3A40B}" name="ריק במקור9" dataDxfId="181"/>
    <tableColumn id="11" xr3:uid="{4CCC745F-4C96-4327-A300-C2E2D4BB15AD}" name="ריק במקור10" dataDxfId="180"/>
    <tableColumn id="12" xr3:uid="{E779A84F-03CF-4022-8598-9CF1F3AB98FE}" name="ריק במקור11" dataDxfId="179"/>
    <tableColumn id="13" xr3:uid="{3A00E84E-2157-42E5-B9AA-9E61AE708747}" name="ריק במקור12" dataDxfId="178"/>
    <tableColumn id="14" xr3:uid="{7DED2F3E-A90D-4533-B4EC-EF1B644C511D}" name="ריק במקור13" dataDxfId="177"/>
    <tableColumn id="15" xr3:uid="{0439B087-9298-4B43-BDC6-B0C7ADEACA68}" name="ריק במקור14" dataDxfId="176"/>
    <tableColumn id="16" xr3:uid="{7E0912B0-C50B-4D29-8E81-B45D4E5812D7}" name="ריק במקור15" dataDxfId="175"/>
    <tableColumn id="17" xr3:uid="{372CC4DF-F579-4AFC-8966-C43EA53FC978}" name="ריק במקור16" dataDxfId="174"/>
    <tableColumn id="18" xr3:uid="{63D6DDC2-4493-44F9-BC1D-7E2489560F49}" name="ריק במקור17" dataDxfId="173"/>
    <tableColumn id="19" xr3:uid="{F8813390-2569-4F33-902D-9052D477442F}" name="ריק במקור18" dataDxfId="172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A3308C2-3F3B-4CEF-8D40-A8E76F9F46CA}" name="TitleRegion1.b6.u257.1" displayName="TitleRegion1.b6.u257.1" ref="B6:U257" totalsRowShown="0" dataDxfId="149" headerRowBorderDxfId="170" tableBorderDxfId="171">
  <autoFilter ref="B6:U257" xr:uid="{1BDA425C-F15C-41E0-BDE4-755577257C1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B6A9530E-B01B-4F7B-B4A2-FA58B5964E55}" name="1.ב  ניירות ערך סחירים:      " dataDxfId="169"/>
    <tableColumn id="2" xr3:uid="{C6F304E4-55E5-43AF-BCD7-7FAFDDBD7133}" name="ריק במקור" dataDxfId="168"/>
    <tableColumn id="3" xr3:uid="{6E83E713-0F11-42F8-87FA-40ACBED7CD1E}" name="ריק במקור2" dataDxfId="167"/>
    <tableColumn id="4" xr3:uid="{E3190659-07D1-4832-B5B6-A6BEC3355439}" name="ריק במקור3" dataDxfId="166"/>
    <tableColumn id="5" xr3:uid="{40E5D25A-01AC-49A1-A48E-807D110B2A2E}" name="ריק במקור4" dataDxfId="165"/>
    <tableColumn id="6" xr3:uid="{D7353BB6-EAA9-4B86-8C80-C9A923A10885}" name="ריק במקור5" dataDxfId="164"/>
    <tableColumn id="7" xr3:uid="{5F858DCF-68A2-4EAB-8C95-C0FD3D02C715}" name="ריק במקור6" dataDxfId="163"/>
    <tableColumn id="8" xr3:uid="{93D92646-3EE9-4728-ADDC-35C6A7F951A4}" name="ריק במקור7" dataDxfId="162"/>
    <tableColumn id="9" xr3:uid="{E1802566-BA28-4ABD-97DE-24AC1DFC5007}" name="ריק במקור8" dataDxfId="161"/>
    <tableColumn id="10" xr3:uid="{88AE9476-073D-4B9E-A2D4-2A4E4F117E8A}" name="ריק במקור9" dataDxfId="160"/>
    <tableColumn id="11" xr3:uid="{374BC919-EE69-425C-B88E-71FADD6038ED}" name="ריק במקור10" dataDxfId="159"/>
    <tableColumn id="12" xr3:uid="{085D28B0-A474-4376-86AE-AC9B32B92EBF}" name="ריק במקור11" dataDxfId="158"/>
    <tableColumn id="13" xr3:uid="{F509D162-79DA-4F90-AA4D-D5B751F66F0D}" name="ריק במקור12" dataDxfId="157"/>
    <tableColumn id="14" xr3:uid="{74292CB8-139E-4FDC-B7BB-B3DF5863CA89}" name="ריק במקור13" dataDxfId="156"/>
    <tableColumn id="15" xr3:uid="{3EFD4870-A2AC-42F8-8EF2-6C21B167159E}" name="ריק במקור14" dataDxfId="155"/>
    <tableColumn id="16" xr3:uid="{FB81FC63-C6E3-4A10-9133-C5A4132D9BA4}" name="ריק במקור15" dataDxfId="154"/>
    <tableColumn id="17" xr3:uid="{5ED8B67D-7BE6-4AF1-9F31-6ACBC7CD7F0C}" name="ריק במקור16" dataDxfId="153"/>
    <tableColumn id="18" xr3:uid="{924922ED-D3D7-4237-9B47-79772A25F4B3}" name="ריק במקור17" dataDxfId="152"/>
    <tableColumn id="19" xr3:uid="{6288022F-B88F-47D4-9FBB-75FAABDDC432}" name="ריק במקור18" dataDxfId="151">
      <calculatedColumnFormula>+R7/$R$11</calculatedColumnFormula>
    </tableColumn>
    <tableColumn id="20" xr3:uid="{F1117740-53FA-4CCE-9474-882741587683}" name="ריק במקור19" dataDxfId="150">
      <calculatedColumnFormula>+R7/'סכום נכסי הקרן'!$C$42</calculatedColumnFormula>
    </tableColumn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F3B6A80-5F8F-495A-862B-F9E3478D4D58}" name="TitleRegion1.b6.o24.1" displayName="TitleRegion1.b6.o24.1" ref="B6:O24" totalsRowShown="0" headerRowBorderDxfId="147" tableBorderDxfId="148">
  <autoFilter ref="B6:O24" xr:uid="{925F78EB-41C9-4C3D-A866-C51032C90E1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B41A3723-67B6-4BA3-801A-26BFE8DB7C9E}" name="1.ב  ניירות ערך סחירים:  " dataDxfId="146"/>
    <tableColumn id="2" xr3:uid="{5E5686C6-E0D2-4FF9-8454-963E84DFA3B5}" name="ריק במקור" dataDxfId="145"/>
    <tableColumn id="3" xr3:uid="{10D97FA1-22C4-4CEA-851B-601E69C12894}" name="ריק במקור2" dataDxfId="144"/>
    <tableColumn id="4" xr3:uid="{37836B70-8B5E-40B8-8F50-71483491FC71}" name="ריק במקור3" dataDxfId="143"/>
    <tableColumn id="5" xr3:uid="{17168554-AE43-4A51-9FFC-C1D588B8DD8F}" name="ריק במקור4" dataDxfId="142"/>
    <tableColumn id="6" xr3:uid="{0D6FD675-2B71-4743-9D2C-7BBF93B0B17F}" name="ריק במקור5" dataDxfId="141"/>
    <tableColumn id="7" xr3:uid="{BAB0CF42-AFF8-4C82-854F-415D3DB20BA9}" name="ריק במקור6" dataDxfId="140"/>
    <tableColumn id="8" xr3:uid="{629CA7A2-1C14-4579-B204-60CD53ABD606}" name="ריק במקור7" dataDxfId="139"/>
    <tableColumn id="9" xr3:uid="{0D5B0BC0-1A6C-436E-AA19-A312B03AACD7}" name="ריק במקור8" dataDxfId="138"/>
    <tableColumn id="10" xr3:uid="{441D567C-2263-4112-BBAC-72E64970B830}" name="ריק במקור9" dataDxfId="137"/>
    <tableColumn id="11" xr3:uid="{84BE408B-3F0B-4437-A996-020F50B65AFB}" name="ריק במקור10" dataDxfId="136"/>
    <tableColumn id="12" xr3:uid="{5C247758-6C05-4454-95E0-73DDC203F8B7}" name="ריק במקור11" dataDxfId="135"/>
    <tableColumn id="13" xr3:uid="{3B7D9E68-1B4E-420F-88CF-4692B02E0874}" name="ריק במקור12" dataDxfId="134"/>
    <tableColumn id="14" xr3:uid="{96C60CF6-187B-44A0-A4BD-78228900407D}" name="ריק במקור13" dataDxfId="133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6106ED7-413A-4636-9761-51A4D41CF989}" name="TitleRegion1.b6.n24.1" displayName="TitleRegion1.b6.n24.1" ref="B6:N24" totalsRowShown="0" headerRowBorderDxfId="131" tableBorderDxfId="132">
  <autoFilter ref="B6:N24" xr:uid="{44C2D4F0-3964-451B-A2F9-E65C5B031C3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299382C4-6235-49D1-8501-00CF7FEEFDC3}" name="1.ב  ניירות ערך סחירים:  " dataDxfId="130"/>
    <tableColumn id="2" xr3:uid="{560AFB0C-19A3-439F-B8CE-B5DC6CDD9D5B}" name="ריק במקור" dataDxfId="129"/>
    <tableColumn id="3" xr3:uid="{46088C4C-CF44-4713-9973-BDE2DDB77EA5}" name="ריק במקור2" dataDxfId="128"/>
    <tableColumn id="4" xr3:uid="{6A8967F0-51AF-4308-A7DF-D7575E559828}" name="ריק במקור3" dataDxfId="127"/>
    <tableColumn id="5" xr3:uid="{EA44B556-A452-4533-93DC-0649C1A72561}" name="ריק במקור4" dataDxfId="126"/>
    <tableColumn id="6" xr3:uid="{11116AE8-022B-4053-89CA-20DB693EDA2E}" name="ריק במקור5" dataDxfId="125"/>
    <tableColumn id="7" xr3:uid="{4F400FAA-7467-4214-ACD0-985084D11B8F}" name="ריק במקור6" dataDxfId="124"/>
    <tableColumn id="8" xr3:uid="{F95F7B18-5F1B-485C-8F7F-3E9DE889D204}" name="ריק במקור7" dataDxfId="123"/>
    <tableColumn id="9" xr3:uid="{08187790-5DF9-4A59-A04D-2C3D6AFC75D9}" name="ריק במקור8" dataDxfId="122"/>
    <tableColumn id="10" xr3:uid="{DFE1354D-9E26-49CA-B9EC-216074E04DD5}" name="ריק במקור9" dataDxfId="121"/>
    <tableColumn id="11" xr3:uid="{86BD781E-F4A9-4351-BD98-835A0CB683E6}" name="ריק במקור10" dataDxfId="120"/>
    <tableColumn id="12" xr3:uid="{9F38E781-B2C2-4980-B4EC-7335D2BEA8CB}" name="ריק במקור11" dataDxfId="119"/>
    <tableColumn id="13" xr3:uid="{D88CF2B3-C269-48D8-AE2E-E4BB692022A9}" name="ריק במקור12" dataDxfId="118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16B182EE-C047-4931-8E9F-7D165060E388}" name="TitleRegion1.b6.o24.1" displayName="TitleRegion1.b6.o24.1_1" ref="B6:O24" totalsRowShown="0" headerRowBorderDxfId="116" tableBorderDxfId="117">
  <autoFilter ref="B6:O24" xr:uid="{7BDFA0A1-648A-4507-AAD9-51CD837C339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90CF4EA-CD39-4D7D-A5F2-BB22CD1D368D}" name="1.ב  ניירות ערך סחירים:" dataDxfId="115"/>
    <tableColumn id="2" xr3:uid="{848E5901-F280-4C4B-97F6-DB6AA33DF0BD}" name="ריק במקור" dataDxfId="114"/>
    <tableColumn id="3" xr3:uid="{19AB73C3-728F-4A32-8394-8A6E2832200B}" name="ריק במקור2" dataDxfId="113"/>
    <tableColumn id="4" xr3:uid="{51C94042-B1A1-4B18-9B0C-D8E5D8075397}" name="ריק במקור3" dataDxfId="112"/>
    <tableColumn id="5" xr3:uid="{9FFBEF68-0FC4-4CCB-9F4D-2469E9D23E08}" name="ריק במקור4" dataDxfId="111"/>
    <tableColumn id="6" xr3:uid="{5EB6A225-88ED-4B2A-A9AB-9566C7C81175}" name="ריק במקור5" dataDxfId="110"/>
    <tableColumn id="7" xr3:uid="{E4D1E32D-A6AD-458A-8608-E3DDBA4654BC}" name="ריק במקור6" dataDxfId="109"/>
    <tableColumn id="8" xr3:uid="{1C154C08-47EF-4273-8421-91CF187D0B25}" name="ריק במקור7" dataDxfId="108"/>
    <tableColumn id="9" xr3:uid="{C3ECF971-DEFC-41F2-B372-EDB4EE3777D0}" name="ריק במקור8" dataDxfId="107"/>
    <tableColumn id="10" xr3:uid="{EC5E8B55-7057-473C-9739-4CDF6A094A41}" name="ריק במקור9" dataDxfId="106"/>
    <tableColumn id="11" xr3:uid="{CE10589C-6096-4F6D-ACD7-354137761D9C}" name="ריק במקור10" dataDxfId="105"/>
    <tableColumn id="12" xr3:uid="{0F3CB369-B150-4746-89EE-56499FEB5A04}" name="ריק במקור11" dataDxfId="104"/>
    <tableColumn id="13" xr3:uid="{F83464AB-D70C-4A1B-89E5-89758A111304}" name="ריק במקור12" dataDxfId="103"/>
    <tableColumn id="14" xr3:uid="{E8555B67-D1FA-4710-993D-3FC97B7E8D9D}" name="ריק במקור13" dataDxfId="102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E3CB359-48C3-4D26-B22A-6A4F1189E2FC}" name="TitleRegion1.b6.q32.1" displayName="TitleRegion1.b6.q32.1" ref="B6:Q32" totalsRowShown="0" headerRowBorderDxfId="100" tableBorderDxfId="101">
  <autoFilter ref="B6:Q32" xr:uid="{BA85852A-0CEE-4F5D-AB4C-5B1DB9731A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61376D13-E255-484F-A677-F9D08C79F36D}" name="1.ב  ניירות ערך סחירים:  " dataDxfId="99"/>
    <tableColumn id="2" xr3:uid="{8D1CC119-A2FD-49F0-88DF-8F104878EB0E}" name="ריק במקור" dataDxfId="98"/>
    <tableColumn id="3" xr3:uid="{EC0BEFDF-E982-4F55-863E-953810A07E1D}" name="ריק במקור2" dataDxfId="97"/>
    <tableColumn id="4" xr3:uid="{A35455F5-47C3-411B-99C8-18FD18FA176E}" name="ריק במקור3" dataDxfId="96"/>
    <tableColumn id="5" xr3:uid="{1CF64A01-1921-4E33-8BA8-3DD17A4B96D0}" name="ריק במקור4" dataDxfId="95"/>
    <tableColumn id="6" xr3:uid="{DF8994B6-71EC-432A-BAD0-71BEA1A5FF00}" name="ריק במקור5" dataDxfId="94"/>
    <tableColumn id="7" xr3:uid="{616D13E4-3027-4434-A688-CE111F07829C}" name="ריק במקור6" dataDxfId="93"/>
    <tableColumn id="8" xr3:uid="{A99674AF-8B0B-4CCD-AA42-C011DC5A4A50}" name="ריק במקור7" dataDxfId="92"/>
    <tableColumn id="9" xr3:uid="{748DF958-95AC-4B4C-B5A2-D5CE437DD3D3}" name="ריק במקור8" dataDxfId="91"/>
    <tableColumn id="10" xr3:uid="{3E612E8E-894E-4648-8EE4-5928498721B4}" name="ריק במקור9" dataDxfId="90"/>
    <tableColumn id="11" xr3:uid="{B5207D15-420B-4DFB-851A-7CC21748362E}" name="ריק במקור10" dataDxfId="89"/>
    <tableColumn id="12" xr3:uid="{6713574C-A129-4061-A403-BFC6A3FC9D66}" name="ריק במקור11" dataDxfId="88"/>
    <tableColumn id="13" xr3:uid="{AED6D39B-9DB1-4140-8B7F-1130CB93FB96}" name="ריק במקור12" dataDxfId="87"/>
    <tableColumn id="14" xr3:uid="{6BE39FDE-E1E6-49E0-A3D2-C02329A00560}" name="ריק במקור13" dataDxfId="86"/>
    <tableColumn id="15" xr3:uid="{8FE7081C-F8BB-4D9F-A67D-4B18392A9BA7}" name="ריק במקור14" dataDxfId="85"/>
    <tableColumn id="16" xr3:uid="{AE60408E-E142-48FB-9DC3-9E62B9AC28DF}" name="ריק במקור15" dataDxfId="84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E1" sqref="E1:XFD1048576"/>
    </sheetView>
  </sheetViews>
  <sheetFormatPr defaultColWidth="0" defaultRowHeight="12.75" customHeight="1" zeroHeight="1" x14ac:dyDescent="0.2"/>
  <cols>
    <col min="1" max="1" width="26.42578125" bestFit="1" customWidth="1"/>
    <col min="2" max="2" width="46.7109375" bestFit="1" customWidth="1"/>
    <col min="3" max="3" width="29" bestFit="1" customWidth="1"/>
    <col min="4" max="4" width="26.42578125" bestFit="1" customWidth="1"/>
    <col min="53" max="16384" width="9.140625" hidden="1"/>
  </cols>
  <sheetData>
    <row r="1" spans="1:4" x14ac:dyDescent="0.2">
      <c r="B1" s="1" t="s">
        <v>0</v>
      </c>
      <c r="C1" s="1" t="s">
        <v>1</v>
      </c>
    </row>
    <row r="2" spans="1:4" x14ac:dyDescent="0.2">
      <c r="B2" s="1" t="s">
        <v>2</v>
      </c>
      <c r="C2" s="1" t="s">
        <v>3</v>
      </c>
    </row>
    <row r="3" spans="1:4" x14ac:dyDescent="0.2">
      <c r="B3" s="1" t="s">
        <v>4</v>
      </c>
      <c r="C3" s="1" t="s">
        <v>5</v>
      </c>
    </row>
    <row r="4" spans="1:4" x14ac:dyDescent="0.2">
      <c r="B4" s="1" t="s">
        <v>6</v>
      </c>
      <c r="C4" s="2">
        <v>14482</v>
      </c>
    </row>
    <row r="5" spans="1:4" ht="12.75" customHeight="1" x14ac:dyDescent="0.2"/>
    <row r="6" spans="1:4" ht="21" customHeight="1" x14ac:dyDescent="0.2">
      <c r="A6" s="41" t="s">
        <v>7</v>
      </c>
      <c r="B6" s="42"/>
      <c r="C6" s="42"/>
      <c r="D6" s="42"/>
    </row>
    <row r="7" spans="1:4" ht="13.5" thickBot="1" x14ac:dyDescent="0.25">
      <c r="B7" s="7" t="s">
        <v>8</v>
      </c>
      <c r="C7" s="4" t="s">
        <v>9</v>
      </c>
      <c r="D7" s="4" t="s">
        <v>10</v>
      </c>
    </row>
    <row r="8" spans="1:4" ht="13.5" thickBot="1" x14ac:dyDescent="0.25">
      <c r="B8" s="52" t="s">
        <v>1091</v>
      </c>
      <c r="C8" s="4" t="s">
        <v>11</v>
      </c>
      <c r="D8" s="4" t="s">
        <v>12</v>
      </c>
    </row>
    <row r="9" spans="1:4" x14ac:dyDescent="0.2">
      <c r="B9" s="53" t="s">
        <v>1091</v>
      </c>
      <c r="C9" s="6" t="s">
        <v>13</v>
      </c>
      <c r="D9" s="6" t="s">
        <v>14</v>
      </c>
    </row>
    <row r="10" spans="1:4" x14ac:dyDescent="0.2">
      <c r="B10" s="7" t="s">
        <v>15</v>
      </c>
      <c r="C10" s="52" t="s">
        <v>1091</v>
      </c>
      <c r="D10" s="52" t="s">
        <v>1091</v>
      </c>
    </row>
    <row r="11" spans="1:4" x14ac:dyDescent="0.2">
      <c r="B11" s="8" t="s">
        <v>16</v>
      </c>
      <c r="C11" s="10">
        <v>2664.77756</v>
      </c>
      <c r="D11" s="11">
        <v>8.5280062337000001E-2</v>
      </c>
    </row>
    <row r="12" spans="1:4" x14ac:dyDescent="0.2">
      <c r="B12" s="8" t="s">
        <v>17</v>
      </c>
      <c r="C12" s="54" t="s">
        <v>1091</v>
      </c>
      <c r="D12" s="54" t="s">
        <v>1091</v>
      </c>
    </row>
    <row r="13" spans="1:4" x14ac:dyDescent="0.2">
      <c r="B13" s="7" t="s">
        <v>18</v>
      </c>
      <c r="C13" s="12">
        <v>5377.9539599999998</v>
      </c>
      <c r="D13" s="13">
        <v>0.17210901796799999</v>
      </c>
    </row>
    <row r="14" spans="1:4" x14ac:dyDescent="0.2">
      <c r="B14" s="7" t="s">
        <v>19</v>
      </c>
      <c r="C14" s="14" t="s">
        <v>20</v>
      </c>
      <c r="D14" s="14" t="s">
        <v>21</v>
      </c>
    </row>
    <row r="15" spans="1:4" x14ac:dyDescent="0.2">
      <c r="B15" s="7" t="s">
        <v>22</v>
      </c>
      <c r="C15" s="12">
        <f>+'אג"ח קונצרני'!R11</f>
        <v>20919.11939</v>
      </c>
      <c r="D15" s="13">
        <f>+C15/C42</f>
        <v>0.66946818841608569</v>
      </c>
    </row>
    <row r="16" spans="1:4" x14ac:dyDescent="0.2">
      <c r="B16" s="7" t="s">
        <v>23</v>
      </c>
      <c r="C16" s="12">
        <v>285.51353</v>
      </c>
      <c r="D16" s="13">
        <v>9.1372022940000002E-3</v>
      </c>
    </row>
    <row r="17" spans="2:4" x14ac:dyDescent="0.2">
      <c r="B17" s="7" t="s">
        <v>24</v>
      </c>
      <c r="C17" s="12">
        <v>2.3121</v>
      </c>
      <c r="D17" s="13">
        <v>7.3993430104747398E-5</v>
      </c>
    </row>
    <row r="18" spans="2:4" x14ac:dyDescent="0.2">
      <c r="B18" s="7" t="s">
        <v>25</v>
      </c>
      <c r="C18" s="12">
        <v>1196.4407000000001</v>
      </c>
      <c r="D18" s="13">
        <v>3.8289326286999999E-2</v>
      </c>
    </row>
    <row r="19" spans="2:4" x14ac:dyDescent="0.2">
      <c r="B19" s="7" t="s">
        <v>26</v>
      </c>
      <c r="C19" s="14" t="s">
        <v>20</v>
      </c>
      <c r="D19" s="14" t="s">
        <v>21</v>
      </c>
    </row>
    <row r="20" spans="2:4" x14ac:dyDescent="0.2">
      <c r="B20" s="7" t="s">
        <v>27</v>
      </c>
      <c r="C20" s="14" t="s">
        <v>20</v>
      </c>
      <c r="D20" s="14" t="s">
        <v>21</v>
      </c>
    </row>
    <row r="21" spans="2:4" x14ac:dyDescent="0.2">
      <c r="B21" s="7" t="s">
        <v>28</v>
      </c>
      <c r="C21" s="14" t="s">
        <v>20</v>
      </c>
      <c r="D21" s="14" t="s">
        <v>21</v>
      </c>
    </row>
    <row r="22" spans="2:4" x14ac:dyDescent="0.2">
      <c r="B22" s="7" t="s">
        <v>29</v>
      </c>
      <c r="C22" s="12">
        <f>+'מוצרים מובנים'!N11</f>
        <v>48.278399999999998</v>
      </c>
      <c r="D22" s="13">
        <f>+C22/C42</f>
        <v>1.5450388893080049E-3</v>
      </c>
    </row>
    <row r="23" spans="2:4" x14ac:dyDescent="0.2">
      <c r="B23" s="8" t="s">
        <v>30</v>
      </c>
      <c r="C23" s="54" t="s">
        <v>1091</v>
      </c>
      <c r="D23" s="54" t="s">
        <v>1091</v>
      </c>
    </row>
    <row r="24" spans="2:4" x14ac:dyDescent="0.2">
      <c r="B24" s="7" t="s">
        <v>18</v>
      </c>
      <c r="C24" s="14" t="s">
        <v>20</v>
      </c>
      <c r="D24" s="14" t="s">
        <v>21</v>
      </c>
    </row>
    <row r="25" spans="2:4" x14ac:dyDescent="0.2">
      <c r="B25" s="7" t="s">
        <v>19</v>
      </c>
      <c r="C25" s="12">
        <v>30.486000000000001</v>
      </c>
      <c r="D25" s="13">
        <v>9.7563414600000003E-4</v>
      </c>
    </row>
    <row r="26" spans="2:4" x14ac:dyDescent="0.2">
      <c r="B26" s="7" t="s">
        <v>22</v>
      </c>
      <c r="C26" s="12">
        <v>150.06432000000001</v>
      </c>
      <c r="D26" s="13">
        <v>4.8024625979999997E-3</v>
      </c>
    </row>
    <row r="27" spans="2:4" x14ac:dyDescent="0.2">
      <c r="B27" s="7" t="s">
        <v>23</v>
      </c>
      <c r="C27" s="14" t="s">
        <v>20</v>
      </c>
      <c r="D27" s="14" t="s">
        <v>21</v>
      </c>
    </row>
    <row r="28" spans="2:4" x14ac:dyDescent="0.2">
      <c r="B28" s="7" t="s">
        <v>31</v>
      </c>
      <c r="C28" s="12">
        <v>461.9479</v>
      </c>
      <c r="D28" s="13">
        <v>1.4783577548E-2</v>
      </c>
    </row>
    <row r="29" spans="2:4" x14ac:dyDescent="0.2">
      <c r="B29" s="7" t="s">
        <v>32</v>
      </c>
      <c r="C29" s="12">
        <v>74.969830000000002</v>
      </c>
      <c r="D29" s="13">
        <v>2.3992365709999998E-3</v>
      </c>
    </row>
    <row r="30" spans="2:4" x14ac:dyDescent="0.2">
      <c r="B30" s="7" t="s">
        <v>33</v>
      </c>
      <c r="C30" s="14" t="s">
        <v>20</v>
      </c>
      <c r="D30" s="14" t="s">
        <v>21</v>
      </c>
    </row>
    <row r="31" spans="2:4" x14ac:dyDescent="0.2">
      <c r="B31" s="7" t="s">
        <v>34</v>
      </c>
      <c r="C31" s="12">
        <v>35.505119999999998</v>
      </c>
      <c r="D31" s="13">
        <v>1.1362595100000001E-3</v>
      </c>
    </row>
    <row r="32" spans="2:4" x14ac:dyDescent="0.2">
      <c r="B32" s="7" t="s">
        <v>35</v>
      </c>
      <c r="C32" s="14" t="s">
        <v>20</v>
      </c>
      <c r="D32" s="14" t="s">
        <v>21</v>
      </c>
    </row>
    <row r="33" spans="1:4" x14ac:dyDescent="0.2">
      <c r="B33" s="8" t="s">
        <v>36</v>
      </c>
      <c r="C33" s="15" t="s">
        <v>20</v>
      </c>
      <c r="D33" s="15" t="s">
        <v>21</v>
      </c>
    </row>
    <row r="34" spans="1:4" x14ac:dyDescent="0.2">
      <c r="B34" s="8" t="s">
        <v>37</v>
      </c>
      <c r="C34" s="15" t="s">
        <v>20</v>
      </c>
      <c r="D34" s="15" t="s">
        <v>21</v>
      </c>
    </row>
    <row r="35" spans="1:4" x14ac:dyDescent="0.2">
      <c r="B35" s="8" t="s">
        <v>38</v>
      </c>
      <c r="C35" s="15" t="s">
        <v>20</v>
      </c>
      <c r="D35" s="15" t="s">
        <v>21</v>
      </c>
    </row>
    <row r="36" spans="1:4" x14ac:dyDescent="0.2">
      <c r="B36" s="8" t="s">
        <v>39</v>
      </c>
      <c r="C36" s="15" t="s">
        <v>20</v>
      </c>
      <c r="D36" s="15" t="s">
        <v>21</v>
      </c>
    </row>
    <row r="37" spans="1:4" x14ac:dyDescent="0.2">
      <c r="B37" s="8" t="s">
        <v>40</v>
      </c>
      <c r="C37" s="15" t="s">
        <v>20</v>
      </c>
      <c r="D37" s="15" t="s">
        <v>21</v>
      </c>
    </row>
    <row r="38" spans="1:4" x14ac:dyDescent="0.2">
      <c r="B38" s="7" t="s">
        <v>41</v>
      </c>
      <c r="C38" s="52" t="s">
        <v>1091</v>
      </c>
      <c r="D38" s="52" t="s">
        <v>1091</v>
      </c>
    </row>
    <row r="39" spans="1:4" x14ac:dyDescent="0.2">
      <c r="B39" s="8" t="s">
        <v>42</v>
      </c>
      <c r="C39" s="15" t="s">
        <v>20</v>
      </c>
      <c r="D39" s="15" t="s">
        <v>21</v>
      </c>
    </row>
    <row r="40" spans="1:4" x14ac:dyDescent="0.2">
      <c r="B40" s="8" t="s">
        <v>43</v>
      </c>
      <c r="C40" s="15" t="s">
        <v>20</v>
      </c>
      <c r="D40" s="15" t="s">
        <v>21</v>
      </c>
    </row>
    <row r="41" spans="1:4" x14ac:dyDescent="0.2">
      <c r="B41" s="8" t="s">
        <v>44</v>
      </c>
      <c r="C41" s="15" t="s">
        <v>20</v>
      </c>
      <c r="D41" s="15" t="s">
        <v>21</v>
      </c>
    </row>
    <row r="42" spans="1:4" x14ac:dyDescent="0.2">
      <c r="B42" s="7" t="s">
        <v>45</v>
      </c>
      <c r="C42" s="10">
        <v>31247.36881</v>
      </c>
      <c r="D42" s="11">
        <v>1</v>
      </c>
    </row>
    <row r="43" spans="1:4" x14ac:dyDescent="0.2">
      <c r="B43" s="7" t="s">
        <v>46</v>
      </c>
      <c r="C43" s="10">
        <v>76372.59693</v>
      </c>
      <c r="D43" s="54" t="s">
        <v>1091</v>
      </c>
    </row>
    <row r="44" spans="1:4" ht="12.75" customHeight="1" x14ac:dyDescent="0.2">
      <c r="B44" s="55" t="s">
        <v>1091</v>
      </c>
      <c r="C44" s="55" t="s">
        <v>1091</v>
      </c>
      <c r="D44" s="55" t="s">
        <v>1091</v>
      </c>
    </row>
    <row r="45" spans="1:4" x14ac:dyDescent="0.2">
      <c r="A45" s="42"/>
      <c r="B45" s="55" t="s">
        <v>1091</v>
      </c>
      <c r="C45" s="16" t="s">
        <v>47</v>
      </c>
      <c r="D45" s="16" t="s">
        <v>48</v>
      </c>
    </row>
    <row r="46" spans="1:4" x14ac:dyDescent="0.2">
      <c r="A46" s="42"/>
      <c r="B46" s="55" t="s">
        <v>1091</v>
      </c>
      <c r="C46" s="6" t="s">
        <v>13</v>
      </c>
      <c r="D46" s="6" t="s">
        <v>14</v>
      </c>
    </row>
    <row r="47" spans="1:4" x14ac:dyDescent="0.2">
      <c r="A47" s="42"/>
      <c r="B47" s="55" t="s">
        <v>1091</v>
      </c>
      <c r="C47" s="14" t="s">
        <v>49</v>
      </c>
      <c r="D47" s="17">
        <v>1</v>
      </c>
    </row>
    <row r="48" spans="1:4" x14ac:dyDescent="0.2">
      <c r="A48" s="42"/>
      <c r="B48" s="55" t="s">
        <v>1091</v>
      </c>
      <c r="C48" s="14" t="s">
        <v>50</v>
      </c>
      <c r="D48" s="17">
        <v>3.6269999999999998</v>
      </c>
    </row>
    <row r="49" spans="1:4" x14ac:dyDescent="0.2">
      <c r="A49" s="42"/>
      <c r="B49" s="55" t="s">
        <v>1091</v>
      </c>
      <c r="C49" s="14" t="s">
        <v>51</v>
      </c>
      <c r="D49" s="17">
        <v>4.0115999999999996</v>
      </c>
    </row>
    <row r="50" spans="1:4" x14ac:dyDescent="0.2">
      <c r="A50" s="42"/>
      <c r="B50" s="55" t="s">
        <v>1091</v>
      </c>
      <c r="C50" s="14" t="s">
        <v>52</v>
      </c>
      <c r="D50" s="17">
        <v>4.6208999999999998</v>
      </c>
    </row>
    <row r="51" spans="1:4" x14ac:dyDescent="0.2">
      <c r="A51" s="42"/>
      <c r="B51" s="55" t="s">
        <v>1091</v>
      </c>
      <c r="C51" s="14" t="s">
        <v>53</v>
      </c>
      <c r="D51" s="17">
        <v>2.7391000000000001</v>
      </c>
    </row>
    <row r="52" spans="1:4" x14ac:dyDescent="0.2">
      <c r="A52" s="42"/>
      <c r="B52" s="55" t="s">
        <v>1091</v>
      </c>
      <c r="C52" s="14" t="s">
        <v>54</v>
      </c>
      <c r="D52" s="17">
        <v>2.4752999999999998</v>
      </c>
    </row>
    <row r="53" spans="1:4" x14ac:dyDescent="0.2">
      <c r="A53" s="42"/>
      <c r="B53" s="55" t="s">
        <v>1091</v>
      </c>
      <c r="C53" s="14" t="s">
        <v>55</v>
      </c>
      <c r="D53" s="17">
        <v>0.46400000000000002</v>
      </c>
    </row>
    <row r="54" spans="1:4" x14ac:dyDescent="0.2">
      <c r="A54" s="42"/>
      <c r="B54" s="55" t="s">
        <v>1091</v>
      </c>
      <c r="C54" s="14" t="s">
        <v>56</v>
      </c>
      <c r="D54" s="17">
        <v>2.2963</v>
      </c>
    </row>
    <row r="55" spans="1:4" x14ac:dyDescent="0.2">
      <c r="A55" s="42"/>
      <c r="B55" s="55" t="s">
        <v>1091</v>
      </c>
      <c r="C55" s="14" t="s">
        <v>57</v>
      </c>
      <c r="D55" s="17">
        <v>0.53820000000000001</v>
      </c>
    </row>
    <row r="56" spans="1:4" x14ac:dyDescent="0.2">
      <c r="A56" s="42"/>
      <c r="B56" s="55" t="s">
        <v>1091</v>
      </c>
      <c r="C56" s="14" t="s">
        <v>58</v>
      </c>
      <c r="D56" s="17">
        <v>0.36270000000000002</v>
      </c>
    </row>
    <row r="57" spans="1:4" x14ac:dyDescent="0.2">
      <c r="A57" s="42"/>
      <c r="B57" s="55" t="s">
        <v>1091</v>
      </c>
      <c r="C57" s="14" t="s">
        <v>59</v>
      </c>
      <c r="D57" s="17">
        <v>2.5637E-2</v>
      </c>
    </row>
    <row r="58" spans="1:4" x14ac:dyDescent="0.2">
      <c r="A58" s="42"/>
      <c r="B58" s="55" t="s">
        <v>1091</v>
      </c>
      <c r="C58" s="14" t="s">
        <v>60</v>
      </c>
      <c r="D58" s="17">
        <v>0.2142</v>
      </c>
    </row>
    <row r="59" spans="1:4" x14ac:dyDescent="0.2">
      <c r="A59" s="42"/>
      <c r="B59" s="55" t="s">
        <v>1091</v>
      </c>
      <c r="C59" s="14" t="s">
        <v>61</v>
      </c>
      <c r="D59" s="17">
        <v>4.3135000000000003</v>
      </c>
    </row>
    <row r="60" spans="1:4" x14ac:dyDescent="0.2">
      <c r="A60" s="42"/>
      <c r="B60" s="55" t="s">
        <v>1091</v>
      </c>
      <c r="C60" s="14" t="s">
        <v>62</v>
      </c>
      <c r="D60" s="17">
        <v>0.74809999999999999</v>
      </c>
    </row>
    <row r="61" spans="1:4" x14ac:dyDescent="0.2">
      <c r="A61" s="42"/>
      <c r="B61" s="55" t="s">
        <v>1091</v>
      </c>
      <c r="C61" s="14" t="s">
        <v>63</v>
      </c>
      <c r="D61" s="17">
        <v>0.19539999999999999</v>
      </c>
    </row>
    <row r="62" spans="1:4" x14ac:dyDescent="0.2">
      <c r="A62" s="42"/>
      <c r="B62" s="55" t="s">
        <v>1091</v>
      </c>
      <c r="C62" s="14" t="s">
        <v>64</v>
      </c>
      <c r="D62" s="17">
        <v>2.7505999999999999</v>
      </c>
    </row>
    <row r="63" spans="1:4" x14ac:dyDescent="0.2">
      <c r="A63" s="42"/>
      <c r="B63" s="55" t="s">
        <v>1091</v>
      </c>
      <c r="C63" s="14" t="s">
        <v>65</v>
      </c>
      <c r="D63" s="54" t="s">
        <v>1091</v>
      </c>
    </row>
    <row r="64" spans="1:4" x14ac:dyDescent="0.2">
      <c r="A64" s="43" t="s">
        <v>66</v>
      </c>
      <c r="B64" s="38" t="s">
        <v>67</v>
      </c>
      <c r="C64" s="39" t="s">
        <v>68</v>
      </c>
      <c r="D64" s="40">
        <v>1</v>
      </c>
    </row>
    <row r="65" spans="1:4" ht="12.75" customHeight="1" x14ac:dyDescent="0.2">
      <c r="A65" s="42"/>
      <c r="B65" s="55" t="s">
        <v>1091</v>
      </c>
      <c r="C65" s="55" t="s">
        <v>1091</v>
      </c>
      <c r="D65" s="55" t="s">
        <v>1091</v>
      </c>
    </row>
    <row r="66" spans="1:4" ht="12.75" hidden="1" customHeight="1" x14ac:dyDescent="0.2"/>
    <row r="67" spans="1:4" ht="12.75" hidden="1" customHeight="1" x14ac:dyDescent="0.2"/>
    <row r="68" spans="1:4" ht="12.75" hidden="1" customHeight="1" x14ac:dyDescent="0.2"/>
    <row r="69" spans="1:4" ht="12.75" hidden="1" customHeight="1" x14ac:dyDescent="0.2"/>
    <row r="70" spans="1:4" ht="12.75" hidden="1" customHeight="1" x14ac:dyDescent="0.2"/>
    <row r="71" spans="1:4" ht="12.75" hidden="1" customHeight="1" x14ac:dyDescent="0.2"/>
    <row r="72" spans="1:4" ht="12.75" hidden="1" customHeight="1" x14ac:dyDescent="0.2"/>
    <row r="73" spans="1:4" ht="12.75" hidden="1" customHeight="1" x14ac:dyDescent="0.2"/>
    <row r="74" spans="1:4" ht="12.75" hidden="1" customHeight="1" x14ac:dyDescent="0.2"/>
    <row r="75" spans="1:4" ht="12.75" hidden="1" customHeight="1" x14ac:dyDescent="0.2"/>
    <row r="76" spans="1:4" ht="12.75" hidden="1" customHeight="1" x14ac:dyDescent="0.2"/>
    <row r="77" spans="1:4" ht="12.75" hidden="1" customHeight="1" x14ac:dyDescent="0.2"/>
    <row r="78" spans="1:4" ht="12.75" hidden="1" customHeight="1" x14ac:dyDescent="0.2"/>
    <row r="79" spans="1:4" ht="12.75" hidden="1" customHeight="1" x14ac:dyDescent="0.2"/>
    <row r="80" spans="1:4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mergeCells count="3">
    <mergeCell ref="A6:D6"/>
    <mergeCell ref="A45:A63"/>
    <mergeCell ref="A64:A65"/>
  </mergeCells>
  <pageMargins left="0.7" right="0.7" top="0.75" bottom="0.75" header="0.3" footer="0.3"/>
  <drawing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L2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14482</v>
      </c>
    </row>
    <row r="6" spans="2:12" ht="12.75" customHeight="1" x14ac:dyDescent="0.2">
      <c r="B6" s="44" t="s">
        <v>819</v>
      </c>
      <c r="C6" s="45"/>
      <c r="D6" s="45"/>
      <c r="E6" s="45"/>
      <c r="F6" s="45"/>
      <c r="G6" s="45"/>
      <c r="H6" s="45"/>
      <c r="I6" s="45"/>
      <c r="J6" s="45"/>
      <c r="K6" s="45"/>
      <c r="L6" s="46"/>
    </row>
    <row r="7" spans="2:12" ht="12.75" customHeight="1" x14ac:dyDescent="0.2">
      <c r="B7" s="47" t="s">
        <v>820</v>
      </c>
      <c r="C7" s="48"/>
      <c r="D7" s="48"/>
      <c r="E7" s="48"/>
      <c r="F7" s="48"/>
      <c r="G7" s="48"/>
      <c r="H7" s="48"/>
      <c r="I7" s="48"/>
      <c r="J7" s="48"/>
      <c r="K7" s="48"/>
      <c r="L7" s="49"/>
    </row>
    <row r="8" spans="2:12" ht="12.75" customHeight="1" x14ac:dyDescent="0.2">
      <c r="B8" s="4" t="s">
        <v>71</v>
      </c>
      <c r="C8" s="4" t="s">
        <v>72</v>
      </c>
      <c r="D8" s="4" t="s">
        <v>110</v>
      </c>
      <c r="E8" s="4" t="s">
        <v>200</v>
      </c>
      <c r="F8" s="4" t="s">
        <v>76</v>
      </c>
      <c r="G8" s="4" t="s">
        <v>113</v>
      </c>
      <c r="H8" s="4" t="s">
        <v>114</v>
      </c>
      <c r="I8" s="4" t="s">
        <v>79</v>
      </c>
      <c r="J8" s="4" t="s">
        <v>116</v>
      </c>
      <c r="K8" s="4" t="s">
        <v>80</v>
      </c>
      <c r="L8" s="4" t="s">
        <v>202</v>
      </c>
    </row>
    <row r="9" spans="2:12" ht="12.75" customHeight="1" x14ac:dyDescent="0.2">
      <c r="B9" s="5"/>
      <c r="C9" s="5"/>
      <c r="D9" s="5"/>
      <c r="E9" s="5"/>
      <c r="F9" s="5"/>
      <c r="G9" s="6" t="s">
        <v>120</v>
      </c>
      <c r="H9" s="6" t="s">
        <v>121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821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822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823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824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825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826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827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828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829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830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831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832</v>
      </c>
      <c r="C22" s="9"/>
      <c r="D22" s="9"/>
      <c r="E22" s="9"/>
      <c r="F22" s="9"/>
      <c r="G22" s="9"/>
      <c r="H22" s="9"/>
      <c r="I22" s="9"/>
      <c r="J22" s="9"/>
      <c r="K22" s="9"/>
      <c r="L22" s="9"/>
    </row>
  </sheetData>
  <mergeCells count="2">
    <mergeCell ref="B6:L6"/>
    <mergeCell ref="B7:L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K1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14482</v>
      </c>
    </row>
    <row r="6" spans="2:11" ht="12.75" customHeight="1" x14ac:dyDescent="0.2">
      <c r="B6" s="44" t="s">
        <v>833</v>
      </c>
      <c r="C6" s="45"/>
      <c r="D6" s="45"/>
      <c r="E6" s="45"/>
      <c r="F6" s="45"/>
      <c r="G6" s="45"/>
      <c r="H6" s="45"/>
      <c r="I6" s="45"/>
      <c r="J6" s="45"/>
      <c r="K6" s="46"/>
    </row>
    <row r="7" spans="2:11" ht="12.75" customHeight="1" x14ac:dyDescent="0.2">
      <c r="B7" s="47" t="s">
        <v>834</v>
      </c>
      <c r="C7" s="48"/>
      <c r="D7" s="48"/>
      <c r="E7" s="48"/>
      <c r="F7" s="48"/>
      <c r="G7" s="48"/>
      <c r="H7" s="48"/>
      <c r="I7" s="48"/>
      <c r="J7" s="48"/>
      <c r="K7" s="49"/>
    </row>
    <row r="8" spans="2:11" ht="12.75" customHeight="1" x14ac:dyDescent="0.2">
      <c r="B8" s="4" t="s">
        <v>71</v>
      </c>
      <c r="C8" s="4" t="s">
        <v>72</v>
      </c>
      <c r="D8" s="4" t="s">
        <v>110</v>
      </c>
      <c r="E8" s="4" t="s">
        <v>200</v>
      </c>
      <c r="F8" s="4" t="s">
        <v>76</v>
      </c>
      <c r="G8" s="4" t="s">
        <v>113</v>
      </c>
      <c r="H8" s="4" t="s">
        <v>114</v>
      </c>
      <c r="I8" s="4" t="s">
        <v>79</v>
      </c>
      <c r="J8" s="4" t="s">
        <v>80</v>
      </c>
      <c r="K8" s="4" t="s">
        <v>202</v>
      </c>
    </row>
    <row r="9" spans="2:11" ht="12.75" customHeight="1" x14ac:dyDescent="0.2">
      <c r="B9" s="5"/>
      <c r="C9" s="5"/>
      <c r="D9" s="5"/>
      <c r="E9" s="5"/>
      <c r="F9" s="5"/>
      <c r="G9" s="6" t="s">
        <v>120</v>
      </c>
      <c r="H9" s="6" t="s">
        <v>121</v>
      </c>
      <c r="I9" s="6" t="s">
        <v>11</v>
      </c>
      <c r="J9" s="6" t="s">
        <v>12</v>
      </c>
      <c r="K9" s="6" t="s">
        <v>12</v>
      </c>
    </row>
    <row r="10" spans="2:11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</row>
    <row r="11" spans="2:11" ht="12.75" customHeight="1" x14ac:dyDescent="0.2">
      <c r="B11" s="18" t="s">
        <v>835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836</v>
      </c>
      <c r="C12" s="9"/>
      <c r="D12" s="9"/>
      <c r="E12" s="9"/>
      <c r="F12" s="9"/>
      <c r="G12" s="9"/>
      <c r="H12" s="9"/>
      <c r="I12" s="9"/>
      <c r="J12" s="9"/>
      <c r="K12" s="9"/>
    </row>
    <row r="13" spans="2:11" ht="12.75" customHeight="1" x14ac:dyDescent="0.2">
      <c r="B13" s="18" t="s">
        <v>837</v>
      </c>
      <c r="C13" s="9"/>
      <c r="D13" s="9"/>
      <c r="E13" s="9"/>
      <c r="F13" s="9"/>
      <c r="G13" s="9"/>
      <c r="H13" s="9"/>
      <c r="I13" s="9"/>
      <c r="J13" s="9"/>
      <c r="K13" s="9"/>
    </row>
  </sheetData>
  <mergeCells count="2">
    <mergeCell ref="B6:K6"/>
    <mergeCell ref="B7:K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Z10000"/>
  <sheetViews>
    <sheetView rightToLeft="1" topLeftCell="L1" workbookViewId="0">
      <selection activeCell="R1" sqref="R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2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  <col min="53" max="16384" width="9.140625" hidden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14482</v>
      </c>
    </row>
    <row r="5" spans="2:17" ht="12.75" customHeight="1" x14ac:dyDescent="0.2"/>
    <row r="6" spans="2:17" ht="12.75" customHeight="1" thickBot="1" x14ac:dyDescent="0.25">
      <c r="B6" s="63" t="s">
        <v>838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  <c r="P6" s="65" t="s">
        <v>1104</v>
      </c>
      <c r="Q6" s="65" t="s">
        <v>1105</v>
      </c>
    </row>
    <row r="7" spans="2:17" ht="12.75" customHeight="1" thickBot="1" x14ac:dyDescent="0.25">
      <c r="B7" s="71" t="s">
        <v>839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  <c r="P7" s="77" t="s">
        <v>1091</v>
      </c>
      <c r="Q7" s="77" t="s">
        <v>1091</v>
      </c>
    </row>
    <row r="8" spans="2:17" ht="12.75" customHeight="1" thickBot="1" x14ac:dyDescent="0.25">
      <c r="B8" s="56" t="s">
        <v>71</v>
      </c>
      <c r="C8" s="4" t="s">
        <v>72</v>
      </c>
      <c r="D8" s="4" t="s">
        <v>840</v>
      </c>
      <c r="E8" s="4" t="s">
        <v>74</v>
      </c>
      <c r="F8" s="4" t="s">
        <v>75</v>
      </c>
      <c r="G8" s="4" t="s">
        <v>111</v>
      </c>
      <c r="H8" s="4" t="s">
        <v>112</v>
      </c>
      <c r="I8" s="4" t="s">
        <v>76</v>
      </c>
      <c r="J8" s="4" t="s">
        <v>77</v>
      </c>
      <c r="K8" s="4" t="s">
        <v>215</v>
      </c>
      <c r="L8" s="4" t="s">
        <v>113</v>
      </c>
      <c r="M8" s="4" t="s">
        <v>114</v>
      </c>
      <c r="N8" s="4" t="s">
        <v>79</v>
      </c>
      <c r="O8" s="4" t="s">
        <v>116</v>
      </c>
      <c r="P8" s="4" t="s">
        <v>80</v>
      </c>
      <c r="Q8" s="59" t="s">
        <v>202</v>
      </c>
    </row>
    <row r="9" spans="2:17" ht="12.75" customHeight="1" thickBot="1" x14ac:dyDescent="0.25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6" t="s">
        <v>118</v>
      </c>
      <c r="H9" s="6" t="s">
        <v>119</v>
      </c>
      <c r="I9" s="53" t="s">
        <v>1091</v>
      </c>
      <c r="J9" s="6" t="s">
        <v>12</v>
      </c>
      <c r="K9" s="6" t="s">
        <v>12</v>
      </c>
      <c r="L9" s="6" t="s">
        <v>120</v>
      </c>
      <c r="M9" s="6" t="s">
        <v>121</v>
      </c>
      <c r="N9" s="6" t="s">
        <v>11</v>
      </c>
      <c r="O9" s="6" t="s">
        <v>12</v>
      </c>
      <c r="P9" s="6" t="s">
        <v>12</v>
      </c>
      <c r="Q9" s="60" t="s">
        <v>12</v>
      </c>
    </row>
    <row r="10" spans="2:17" ht="12.75" customHeight="1" thickBot="1" x14ac:dyDescent="0.25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0" t="s">
        <v>126</v>
      </c>
    </row>
    <row r="11" spans="2:17" ht="12.75" customHeight="1" thickBot="1" x14ac:dyDescent="0.25">
      <c r="B11" s="57" t="s">
        <v>841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54" t="s">
        <v>1091</v>
      </c>
      <c r="K11" s="54" t="s">
        <v>1091</v>
      </c>
      <c r="L11" s="54" t="s">
        <v>1091</v>
      </c>
      <c r="M11" s="54" t="s">
        <v>1091</v>
      </c>
      <c r="N11" s="37">
        <f>+N12</f>
        <v>48.278399999999998</v>
      </c>
      <c r="O11" s="54" t="s">
        <v>1091</v>
      </c>
      <c r="P11" s="36">
        <f t="shared" ref="P11:Q14" si="0">+P12</f>
        <v>1</v>
      </c>
      <c r="Q11" s="81">
        <f t="shared" si="0"/>
        <v>1.5450388893080049E-3</v>
      </c>
    </row>
    <row r="12" spans="2:17" ht="12.75" customHeight="1" thickBot="1" x14ac:dyDescent="0.25">
      <c r="B12" s="57" t="s">
        <v>842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54" t="s">
        <v>1091</v>
      </c>
      <c r="K12" s="54" t="s">
        <v>1091</v>
      </c>
      <c r="L12" s="54" t="s">
        <v>1091</v>
      </c>
      <c r="M12" s="54" t="s">
        <v>1091</v>
      </c>
      <c r="N12" s="37">
        <f>+N13</f>
        <v>48.278399999999998</v>
      </c>
      <c r="O12" s="54" t="s">
        <v>1091</v>
      </c>
      <c r="P12" s="36">
        <f t="shared" si="0"/>
        <v>1</v>
      </c>
      <c r="Q12" s="81">
        <f t="shared" si="0"/>
        <v>1.5450388893080049E-3</v>
      </c>
    </row>
    <row r="13" spans="2:17" ht="12.75" customHeight="1" thickBot="1" x14ac:dyDescent="0.25">
      <c r="B13" s="57" t="s">
        <v>843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54" t="s">
        <v>1091</v>
      </c>
      <c r="L13" s="54" t="s">
        <v>1091</v>
      </c>
      <c r="M13" s="54" t="s">
        <v>1091</v>
      </c>
      <c r="N13" s="37">
        <f>+N14</f>
        <v>48.278399999999998</v>
      </c>
      <c r="O13" s="54" t="s">
        <v>1091</v>
      </c>
      <c r="P13" s="36">
        <f t="shared" si="0"/>
        <v>1</v>
      </c>
      <c r="Q13" s="81">
        <f t="shared" si="0"/>
        <v>1.5450388893080049E-3</v>
      </c>
    </row>
    <row r="14" spans="2:17" ht="12.75" customHeight="1" thickBot="1" x14ac:dyDescent="0.25">
      <c r="B14" s="83" t="s">
        <v>1091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54" t="s">
        <v>1091</v>
      </c>
      <c r="J14" s="54" t="s">
        <v>1091</v>
      </c>
      <c r="K14" s="54" t="s">
        <v>1091</v>
      </c>
      <c r="L14" s="54" t="s">
        <v>1091</v>
      </c>
      <c r="M14" s="54" t="s">
        <v>1091</v>
      </c>
      <c r="N14" s="37">
        <f>+N15</f>
        <v>48.278399999999998</v>
      </c>
      <c r="O14" s="54" t="s">
        <v>1091</v>
      </c>
      <c r="P14" s="36">
        <f t="shared" si="0"/>
        <v>1</v>
      </c>
      <c r="Q14" s="81">
        <f t="shared" si="0"/>
        <v>1.5450388893080049E-3</v>
      </c>
    </row>
    <row r="15" spans="2:17" ht="12.75" customHeight="1" thickBot="1" x14ac:dyDescent="0.25">
      <c r="B15" s="80" t="s">
        <v>673</v>
      </c>
      <c r="C15" s="31" t="s">
        <v>674</v>
      </c>
      <c r="D15" s="31" t="s">
        <v>65</v>
      </c>
      <c r="E15" s="31" t="s">
        <v>459</v>
      </c>
      <c r="F15" s="31" t="s">
        <v>460</v>
      </c>
      <c r="G15" s="32">
        <v>45260</v>
      </c>
      <c r="H15" s="33">
        <v>9.92</v>
      </c>
      <c r="I15" s="31" t="s">
        <v>49</v>
      </c>
      <c r="J15" s="34">
        <v>4.9099999999999998E-2</v>
      </c>
      <c r="K15" s="34">
        <v>4.9099999999999998E-2</v>
      </c>
      <c r="L15" s="35">
        <v>48000</v>
      </c>
      <c r="M15" s="35">
        <v>100.58</v>
      </c>
      <c r="N15" s="35">
        <v>48.278399999999998</v>
      </c>
      <c r="O15" s="34">
        <v>9.0716661626852104E-5</v>
      </c>
      <c r="P15" s="34">
        <f>+N15/N11</f>
        <v>1</v>
      </c>
      <c r="Q15" s="82">
        <f>+N15/'סכום נכסי הקרן'!C42</f>
        <v>1.5450388893080049E-3</v>
      </c>
    </row>
    <row r="16" spans="2:17" ht="12.75" customHeight="1" thickBot="1" x14ac:dyDescent="0.25">
      <c r="B16" s="57" t="s">
        <v>844</v>
      </c>
      <c r="C16" s="54" t="s">
        <v>1091</v>
      </c>
      <c r="D16" s="54" t="s">
        <v>1091</v>
      </c>
      <c r="E16" s="54" t="s">
        <v>1091</v>
      </c>
      <c r="F16" s="54" t="s">
        <v>1091</v>
      </c>
      <c r="G16" s="54" t="s">
        <v>1091</v>
      </c>
      <c r="H16" s="54" t="s">
        <v>1091</v>
      </c>
      <c r="I16" s="54" t="s">
        <v>1091</v>
      </c>
      <c r="J16" s="54" t="s">
        <v>1091</v>
      </c>
      <c r="K16" s="54" t="s">
        <v>1091</v>
      </c>
      <c r="L16" s="54" t="s">
        <v>1091</v>
      </c>
      <c r="M16" s="54" t="s">
        <v>1091</v>
      </c>
      <c r="N16" s="54" t="s">
        <v>1091</v>
      </c>
      <c r="O16" s="54" t="s">
        <v>1091</v>
      </c>
      <c r="P16" s="54" t="s">
        <v>1091</v>
      </c>
      <c r="Q16" s="68" t="s">
        <v>1091</v>
      </c>
    </row>
    <row r="17" spans="2:17" ht="12.75" customHeight="1" thickBot="1" x14ac:dyDescent="0.25">
      <c r="B17" s="84" t="s">
        <v>1091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54" t="s">
        <v>1091</v>
      </c>
      <c r="L17" s="54" t="s">
        <v>1091</v>
      </c>
      <c r="M17" s="54" t="s">
        <v>1091</v>
      </c>
      <c r="N17" s="54" t="s">
        <v>1091</v>
      </c>
      <c r="O17" s="54" t="s">
        <v>1091</v>
      </c>
      <c r="P17" s="54" t="s">
        <v>1091</v>
      </c>
      <c r="Q17" s="68" t="s">
        <v>1091</v>
      </c>
    </row>
    <row r="18" spans="2:17" ht="12.75" customHeight="1" thickBot="1" x14ac:dyDescent="0.25">
      <c r="B18" s="57" t="s">
        <v>845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54" t="s">
        <v>1091</v>
      </c>
      <c r="I18" s="54" t="s">
        <v>1091</v>
      </c>
      <c r="J18" s="54" t="s">
        <v>1091</v>
      </c>
      <c r="K18" s="54" t="s">
        <v>1091</v>
      </c>
      <c r="L18" s="54" t="s">
        <v>1091</v>
      </c>
      <c r="M18" s="54" t="s">
        <v>1091</v>
      </c>
      <c r="N18" s="54" t="s">
        <v>1091</v>
      </c>
      <c r="O18" s="54" t="s">
        <v>1091</v>
      </c>
      <c r="P18" s="54" t="s">
        <v>1091</v>
      </c>
      <c r="Q18" s="68" t="s">
        <v>1091</v>
      </c>
    </row>
    <row r="19" spans="2:17" ht="12.75" customHeight="1" thickBot="1" x14ac:dyDescent="0.25">
      <c r="B19" s="57" t="s">
        <v>846</v>
      </c>
      <c r="C19" s="54" t="s">
        <v>1091</v>
      </c>
      <c r="D19" s="54" t="s">
        <v>1091</v>
      </c>
      <c r="E19" s="54" t="s">
        <v>1091</v>
      </c>
      <c r="F19" s="54" t="s">
        <v>1091</v>
      </c>
      <c r="G19" s="54" t="s">
        <v>1091</v>
      </c>
      <c r="H19" s="54" t="s">
        <v>1091</v>
      </c>
      <c r="I19" s="54" t="s">
        <v>1091</v>
      </c>
      <c r="J19" s="54" t="s">
        <v>1091</v>
      </c>
      <c r="K19" s="54" t="s">
        <v>1091</v>
      </c>
      <c r="L19" s="54" t="s">
        <v>1091</v>
      </c>
      <c r="M19" s="54" t="s">
        <v>1091</v>
      </c>
      <c r="N19" s="54" t="s">
        <v>1091</v>
      </c>
      <c r="O19" s="54" t="s">
        <v>1091</v>
      </c>
      <c r="P19" s="54" t="s">
        <v>1091</v>
      </c>
      <c r="Q19" s="68" t="s">
        <v>1091</v>
      </c>
    </row>
    <row r="20" spans="2:17" ht="12.75" customHeight="1" thickBot="1" x14ac:dyDescent="0.25">
      <c r="B20" s="57" t="s">
        <v>847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54" t="s">
        <v>1091</v>
      </c>
      <c r="L20" s="54" t="s">
        <v>1091</v>
      </c>
      <c r="M20" s="54" t="s">
        <v>1091</v>
      </c>
      <c r="N20" s="54" t="s">
        <v>1091</v>
      </c>
      <c r="O20" s="54" t="s">
        <v>1091</v>
      </c>
      <c r="P20" s="54" t="s">
        <v>1091</v>
      </c>
      <c r="Q20" s="68" t="s">
        <v>1091</v>
      </c>
    </row>
    <row r="21" spans="2:17" ht="12.75" customHeight="1" thickBot="1" x14ac:dyDescent="0.25">
      <c r="B21" s="57" t="s">
        <v>848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54" t="s">
        <v>1091</v>
      </c>
      <c r="L21" s="54" t="s">
        <v>1091</v>
      </c>
      <c r="M21" s="54" t="s">
        <v>1091</v>
      </c>
      <c r="N21" s="54" t="s">
        <v>1091</v>
      </c>
      <c r="O21" s="54" t="s">
        <v>1091</v>
      </c>
      <c r="P21" s="54" t="s">
        <v>1091</v>
      </c>
      <c r="Q21" s="68" t="s">
        <v>1091</v>
      </c>
    </row>
    <row r="22" spans="2:17" ht="12.75" customHeight="1" thickBot="1" x14ac:dyDescent="0.25">
      <c r="B22" s="57" t="s">
        <v>849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54" t="s">
        <v>1091</v>
      </c>
      <c r="I22" s="54" t="s">
        <v>1091</v>
      </c>
      <c r="J22" s="54" t="s">
        <v>1091</v>
      </c>
      <c r="K22" s="54" t="s">
        <v>1091</v>
      </c>
      <c r="L22" s="54" t="s">
        <v>1091</v>
      </c>
      <c r="M22" s="54" t="s">
        <v>1091</v>
      </c>
      <c r="N22" s="54" t="s">
        <v>1091</v>
      </c>
      <c r="O22" s="54" t="s">
        <v>1091</v>
      </c>
      <c r="P22" s="54" t="s">
        <v>1091</v>
      </c>
      <c r="Q22" s="68" t="s">
        <v>1091</v>
      </c>
    </row>
    <row r="23" spans="2:17" ht="12.75" customHeight="1" thickBot="1" x14ac:dyDescent="0.25">
      <c r="B23" s="57" t="s">
        <v>850</v>
      </c>
      <c r="C23" s="54" t="s">
        <v>1091</v>
      </c>
      <c r="D23" s="54" t="s">
        <v>1091</v>
      </c>
      <c r="E23" s="54" t="s">
        <v>1091</v>
      </c>
      <c r="F23" s="54" t="s">
        <v>1091</v>
      </c>
      <c r="G23" s="54" t="s">
        <v>1091</v>
      </c>
      <c r="H23" s="54" t="s">
        <v>1091</v>
      </c>
      <c r="I23" s="54" t="s">
        <v>1091</v>
      </c>
      <c r="J23" s="54" t="s">
        <v>1091</v>
      </c>
      <c r="K23" s="54" t="s">
        <v>1091</v>
      </c>
      <c r="L23" s="54" t="s">
        <v>1091</v>
      </c>
      <c r="M23" s="54" t="s">
        <v>1091</v>
      </c>
      <c r="N23" s="54" t="s">
        <v>1091</v>
      </c>
      <c r="O23" s="54" t="s">
        <v>1091</v>
      </c>
      <c r="P23" s="54" t="s">
        <v>1091</v>
      </c>
      <c r="Q23" s="68" t="s">
        <v>1091</v>
      </c>
    </row>
    <row r="24" spans="2:17" ht="12.75" customHeight="1" thickBot="1" x14ac:dyDescent="0.25">
      <c r="B24" s="57" t="s">
        <v>851</v>
      </c>
      <c r="C24" s="54" t="s">
        <v>1091</v>
      </c>
      <c r="D24" s="54" t="s">
        <v>1091</v>
      </c>
      <c r="E24" s="54" t="s">
        <v>1091</v>
      </c>
      <c r="F24" s="54" t="s">
        <v>1091</v>
      </c>
      <c r="G24" s="54" t="s">
        <v>1091</v>
      </c>
      <c r="H24" s="54" t="s">
        <v>1091</v>
      </c>
      <c r="I24" s="54" t="s">
        <v>1091</v>
      </c>
      <c r="J24" s="54" t="s">
        <v>1091</v>
      </c>
      <c r="K24" s="54" t="s">
        <v>1091</v>
      </c>
      <c r="L24" s="54" t="s">
        <v>1091</v>
      </c>
      <c r="M24" s="54" t="s">
        <v>1091</v>
      </c>
      <c r="N24" s="54" t="s">
        <v>1091</v>
      </c>
      <c r="O24" s="54" t="s">
        <v>1091</v>
      </c>
      <c r="P24" s="54" t="s">
        <v>1091</v>
      </c>
      <c r="Q24" s="68" t="s">
        <v>1091</v>
      </c>
    </row>
    <row r="25" spans="2:17" ht="12.75" customHeight="1" thickBot="1" x14ac:dyDescent="0.25">
      <c r="B25" s="84" t="s">
        <v>1091</v>
      </c>
      <c r="C25" s="54" t="s">
        <v>1091</v>
      </c>
      <c r="D25" s="54" t="s">
        <v>1091</v>
      </c>
      <c r="E25" s="54" t="s">
        <v>1091</v>
      </c>
      <c r="F25" s="54" t="s">
        <v>1091</v>
      </c>
      <c r="G25" s="54" t="s">
        <v>1091</v>
      </c>
      <c r="H25" s="54" t="s">
        <v>1091</v>
      </c>
      <c r="I25" s="54" t="s">
        <v>1091</v>
      </c>
      <c r="J25" s="54" t="s">
        <v>1091</v>
      </c>
      <c r="K25" s="54" t="s">
        <v>1091</v>
      </c>
      <c r="L25" s="54" t="s">
        <v>1091</v>
      </c>
      <c r="M25" s="54" t="s">
        <v>1091</v>
      </c>
      <c r="N25" s="54" t="s">
        <v>1091</v>
      </c>
      <c r="O25" s="54" t="s">
        <v>1091</v>
      </c>
      <c r="P25" s="54" t="s">
        <v>1091</v>
      </c>
      <c r="Q25" s="68" t="s">
        <v>1091</v>
      </c>
    </row>
    <row r="26" spans="2:17" ht="12.75" customHeight="1" thickBot="1" x14ac:dyDescent="0.25">
      <c r="B26" s="57" t="s">
        <v>852</v>
      </c>
      <c r="C26" s="54" t="s">
        <v>1091</v>
      </c>
      <c r="D26" s="54" t="s">
        <v>1091</v>
      </c>
      <c r="E26" s="54" t="s">
        <v>1091</v>
      </c>
      <c r="F26" s="54" t="s">
        <v>1091</v>
      </c>
      <c r="G26" s="54" t="s">
        <v>1091</v>
      </c>
      <c r="H26" s="54" t="s">
        <v>1091</v>
      </c>
      <c r="I26" s="54" t="s">
        <v>1091</v>
      </c>
      <c r="J26" s="54" t="s">
        <v>1091</v>
      </c>
      <c r="K26" s="54" t="s">
        <v>1091</v>
      </c>
      <c r="L26" s="54" t="s">
        <v>1091</v>
      </c>
      <c r="M26" s="54" t="s">
        <v>1091</v>
      </c>
      <c r="N26" s="54" t="s">
        <v>1091</v>
      </c>
      <c r="O26" s="54" t="s">
        <v>1091</v>
      </c>
      <c r="P26" s="54" t="s">
        <v>1091</v>
      </c>
      <c r="Q26" s="68" t="s">
        <v>1091</v>
      </c>
    </row>
    <row r="27" spans="2:17" ht="12.75" customHeight="1" thickBot="1" x14ac:dyDescent="0.25">
      <c r="B27" s="84" t="s">
        <v>1091</v>
      </c>
      <c r="C27" s="54" t="s">
        <v>1091</v>
      </c>
      <c r="D27" s="54" t="s">
        <v>1091</v>
      </c>
      <c r="E27" s="54" t="s">
        <v>1091</v>
      </c>
      <c r="F27" s="54" t="s">
        <v>1091</v>
      </c>
      <c r="G27" s="54" t="s">
        <v>1091</v>
      </c>
      <c r="H27" s="54" t="s">
        <v>1091</v>
      </c>
      <c r="I27" s="54" t="s">
        <v>1091</v>
      </c>
      <c r="J27" s="54" t="s">
        <v>1091</v>
      </c>
      <c r="K27" s="54" t="s">
        <v>1091</v>
      </c>
      <c r="L27" s="54" t="s">
        <v>1091</v>
      </c>
      <c r="M27" s="54" t="s">
        <v>1091</v>
      </c>
      <c r="N27" s="54" t="s">
        <v>1091</v>
      </c>
      <c r="O27" s="54" t="s">
        <v>1091</v>
      </c>
      <c r="P27" s="54" t="s">
        <v>1091</v>
      </c>
      <c r="Q27" s="68" t="s">
        <v>1091</v>
      </c>
    </row>
    <row r="28" spans="2:17" ht="12.75" customHeight="1" thickBot="1" x14ac:dyDescent="0.25">
      <c r="B28" s="57" t="s">
        <v>853</v>
      </c>
      <c r="C28" s="54" t="s">
        <v>1091</v>
      </c>
      <c r="D28" s="54" t="s">
        <v>1091</v>
      </c>
      <c r="E28" s="54" t="s">
        <v>1091</v>
      </c>
      <c r="F28" s="54" t="s">
        <v>1091</v>
      </c>
      <c r="G28" s="54" t="s">
        <v>1091</v>
      </c>
      <c r="H28" s="54" t="s">
        <v>1091</v>
      </c>
      <c r="I28" s="54" t="s">
        <v>1091</v>
      </c>
      <c r="J28" s="54" t="s">
        <v>1091</v>
      </c>
      <c r="K28" s="54" t="s">
        <v>1091</v>
      </c>
      <c r="L28" s="54" t="s">
        <v>1091</v>
      </c>
      <c r="M28" s="54" t="s">
        <v>1091</v>
      </c>
      <c r="N28" s="54" t="s">
        <v>1091</v>
      </c>
      <c r="O28" s="54" t="s">
        <v>1091</v>
      </c>
      <c r="P28" s="54" t="s">
        <v>1091</v>
      </c>
      <c r="Q28" s="68" t="s">
        <v>1091</v>
      </c>
    </row>
    <row r="29" spans="2:17" ht="12.75" customHeight="1" thickBot="1" x14ac:dyDescent="0.25">
      <c r="B29" s="57" t="s">
        <v>854</v>
      </c>
      <c r="C29" s="54" t="s">
        <v>1091</v>
      </c>
      <c r="D29" s="54" t="s">
        <v>1091</v>
      </c>
      <c r="E29" s="54" t="s">
        <v>1091</v>
      </c>
      <c r="F29" s="54" t="s">
        <v>1091</v>
      </c>
      <c r="G29" s="54" t="s">
        <v>1091</v>
      </c>
      <c r="H29" s="54" t="s">
        <v>1091</v>
      </c>
      <c r="I29" s="54" t="s">
        <v>1091</v>
      </c>
      <c r="J29" s="54" t="s">
        <v>1091</v>
      </c>
      <c r="K29" s="54" t="s">
        <v>1091</v>
      </c>
      <c r="L29" s="54" t="s">
        <v>1091</v>
      </c>
      <c r="M29" s="54" t="s">
        <v>1091</v>
      </c>
      <c r="N29" s="54" t="s">
        <v>1091</v>
      </c>
      <c r="O29" s="54" t="s">
        <v>1091</v>
      </c>
      <c r="P29" s="54" t="s">
        <v>1091</v>
      </c>
      <c r="Q29" s="68" t="s">
        <v>1091</v>
      </c>
    </row>
    <row r="30" spans="2:17" ht="12.75" customHeight="1" thickBot="1" x14ac:dyDescent="0.25">
      <c r="B30" s="57" t="s">
        <v>855</v>
      </c>
      <c r="C30" s="54" t="s">
        <v>1091</v>
      </c>
      <c r="D30" s="54" t="s">
        <v>1091</v>
      </c>
      <c r="E30" s="54" t="s">
        <v>1091</v>
      </c>
      <c r="F30" s="54" t="s">
        <v>1091</v>
      </c>
      <c r="G30" s="54" t="s">
        <v>1091</v>
      </c>
      <c r="H30" s="54" t="s">
        <v>1091</v>
      </c>
      <c r="I30" s="54" t="s">
        <v>1091</v>
      </c>
      <c r="J30" s="54" t="s">
        <v>1091</v>
      </c>
      <c r="K30" s="54" t="s">
        <v>1091</v>
      </c>
      <c r="L30" s="54" t="s">
        <v>1091</v>
      </c>
      <c r="M30" s="54" t="s">
        <v>1091</v>
      </c>
      <c r="N30" s="54" t="s">
        <v>1091</v>
      </c>
      <c r="O30" s="54" t="s">
        <v>1091</v>
      </c>
      <c r="P30" s="54" t="s">
        <v>1091</v>
      </c>
      <c r="Q30" s="68" t="s">
        <v>1091</v>
      </c>
    </row>
    <row r="31" spans="2:17" ht="12.75" customHeight="1" thickBot="1" x14ac:dyDescent="0.25">
      <c r="B31" s="57" t="s">
        <v>856</v>
      </c>
      <c r="C31" s="54" t="s">
        <v>1091</v>
      </c>
      <c r="D31" s="54" t="s">
        <v>1091</v>
      </c>
      <c r="E31" s="54" t="s">
        <v>1091</v>
      </c>
      <c r="F31" s="54" t="s">
        <v>1091</v>
      </c>
      <c r="G31" s="54" t="s">
        <v>1091</v>
      </c>
      <c r="H31" s="54" t="s">
        <v>1091</v>
      </c>
      <c r="I31" s="54" t="s">
        <v>1091</v>
      </c>
      <c r="J31" s="54" t="s">
        <v>1091</v>
      </c>
      <c r="K31" s="54" t="s">
        <v>1091</v>
      </c>
      <c r="L31" s="54" t="s">
        <v>1091</v>
      </c>
      <c r="M31" s="54" t="s">
        <v>1091</v>
      </c>
      <c r="N31" s="54" t="s">
        <v>1091</v>
      </c>
      <c r="O31" s="54" t="s">
        <v>1091</v>
      </c>
      <c r="P31" s="54" t="s">
        <v>1091</v>
      </c>
      <c r="Q31" s="68" t="s">
        <v>1091</v>
      </c>
    </row>
    <row r="32" spans="2:17" ht="12.75" customHeight="1" x14ac:dyDescent="0.2">
      <c r="B32" s="64" t="s">
        <v>857</v>
      </c>
      <c r="C32" s="69" t="s">
        <v>1091</v>
      </c>
      <c r="D32" s="69" t="s">
        <v>1091</v>
      </c>
      <c r="E32" s="69" t="s">
        <v>1091</v>
      </c>
      <c r="F32" s="69" t="s">
        <v>1091</v>
      </c>
      <c r="G32" s="69" t="s">
        <v>1091</v>
      </c>
      <c r="H32" s="69" t="s">
        <v>1091</v>
      </c>
      <c r="I32" s="69" t="s">
        <v>1091</v>
      </c>
      <c r="J32" s="69" t="s">
        <v>1091</v>
      </c>
      <c r="K32" s="69" t="s">
        <v>1091</v>
      </c>
      <c r="L32" s="69" t="s">
        <v>1091</v>
      </c>
      <c r="M32" s="69" t="s">
        <v>1091</v>
      </c>
      <c r="N32" s="69" t="s">
        <v>1091</v>
      </c>
      <c r="O32" s="69" t="s">
        <v>1091</v>
      </c>
      <c r="P32" s="69" t="s">
        <v>1091</v>
      </c>
      <c r="Q32" s="70" t="s">
        <v>1091</v>
      </c>
    </row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P16"/>
  <sheetViews>
    <sheetView rightToLeft="1" workbookViewId="0"/>
  </sheetViews>
  <sheetFormatPr defaultRowHeight="12.75" customHeight="1" x14ac:dyDescent="0.2"/>
  <cols>
    <col min="2" max="2" width="69.4257812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7.5703125" bestFit="1" customWidth="1"/>
    <col min="7" max="7" width="8.7109375" bestFit="1" customWidth="1"/>
    <col min="8" max="8" width="13.7109375" bestFit="1" customWidth="1"/>
    <col min="9" max="9" width="16.2851562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29" bestFit="1" customWidth="1"/>
    <col min="15" max="15" width="34" bestFit="1" customWidth="1"/>
    <col min="16" max="16" width="32.710937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14482</v>
      </c>
    </row>
    <row r="6" spans="2:16" ht="12.75" customHeight="1" x14ac:dyDescent="0.2">
      <c r="B6" s="44" t="s">
        <v>858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47" t="s">
        <v>859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74</v>
      </c>
      <c r="E8" s="4" t="s">
        <v>75</v>
      </c>
      <c r="F8" s="4" t="s">
        <v>111</v>
      </c>
      <c r="G8" s="4" t="s">
        <v>112</v>
      </c>
      <c r="H8" s="4" t="s">
        <v>76</v>
      </c>
      <c r="I8" s="4" t="s">
        <v>77</v>
      </c>
      <c r="J8" s="4" t="s">
        <v>78</v>
      </c>
      <c r="K8" s="4" t="s">
        <v>113</v>
      </c>
      <c r="L8" s="4" t="s">
        <v>114</v>
      </c>
      <c r="M8" s="4" t="s">
        <v>9</v>
      </c>
      <c r="N8" s="4" t="s">
        <v>116</v>
      </c>
      <c r="O8" s="4" t="s">
        <v>80</v>
      </c>
      <c r="P8" s="4" t="s">
        <v>117</v>
      </c>
    </row>
    <row r="9" spans="2:16" ht="12.75" customHeight="1" x14ac:dyDescent="0.2">
      <c r="B9" s="5"/>
      <c r="C9" s="5"/>
      <c r="D9" s="5"/>
      <c r="E9" s="5"/>
      <c r="F9" s="6" t="s">
        <v>118</v>
      </c>
      <c r="G9" s="6" t="s">
        <v>119</v>
      </c>
      <c r="H9" s="5"/>
      <c r="I9" s="6" t="s">
        <v>12</v>
      </c>
      <c r="J9" s="6" t="s">
        <v>12</v>
      </c>
      <c r="K9" s="6" t="s">
        <v>120</v>
      </c>
      <c r="L9" s="6" t="s">
        <v>121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</row>
    <row r="11" spans="2:16" ht="12.75" customHeight="1" x14ac:dyDescent="0.2">
      <c r="B11" s="18" t="s">
        <v>860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861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862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863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864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865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</sheetData>
  <mergeCells count="2">
    <mergeCell ref="B6:P6"/>
    <mergeCell ref="B7:P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58" bestFit="1" customWidth="1"/>
    <col min="3" max="3" width="29" bestFit="1" customWidth="1"/>
    <col min="4" max="4" width="13.710937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5" bestFit="1" customWidth="1"/>
    <col min="13" max="13" width="18.85546875" bestFit="1" customWidth="1"/>
    <col min="14" max="14" width="12.4257812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14482</v>
      </c>
    </row>
    <row r="5" spans="2:19" ht="12.75" customHeight="1" x14ac:dyDescent="0.2"/>
    <row r="6" spans="2:19" ht="12.75" customHeight="1" thickBot="1" x14ac:dyDescent="0.25">
      <c r="B6" s="63" t="s">
        <v>866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  <c r="P6" s="65" t="s">
        <v>1104</v>
      </c>
      <c r="Q6" s="65" t="s">
        <v>1105</v>
      </c>
      <c r="R6" s="65" t="s">
        <v>1106</v>
      </c>
      <c r="S6" s="65" t="s">
        <v>1107</v>
      </c>
    </row>
    <row r="7" spans="2:19" ht="12.75" customHeight="1" thickBot="1" x14ac:dyDescent="0.25">
      <c r="B7" s="71" t="s">
        <v>867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  <c r="P7" s="77" t="s">
        <v>1091</v>
      </c>
      <c r="Q7" s="77" t="s">
        <v>1091</v>
      </c>
      <c r="R7" s="77" t="s">
        <v>1091</v>
      </c>
      <c r="S7" s="77" t="s">
        <v>1091</v>
      </c>
    </row>
    <row r="8" spans="2:19" ht="12.75" customHeight="1" x14ac:dyDescent="0.2">
      <c r="B8" s="56" t="s">
        <v>71</v>
      </c>
      <c r="C8" s="4" t="s">
        <v>72</v>
      </c>
      <c r="D8" s="4" t="s">
        <v>199</v>
      </c>
      <c r="E8" s="4" t="s">
        <v>73</v>
      </c>
      <c r="F8" s="4" t="s">
        <v>200</v>
      </c>
      <c r="G8" s="4" t="s">
        <v>74</v>
      </c>
      <c r="H8" s="4" t="s">
        <v>75</v>
      </c>
      <c r="I8" s="4" t="s">
        <v>111</v>
      </c>
      <c r="J8" s="4" t="s">
        <v>112</v>
      </c>
      <c r="K8" s="4" t="s">
        <v>76</v>
      </c>
      <c r="L8" s="4" t="s">
        <v>201</v>
      </c>
      <c r="M8" s="4" t="s">
        <v>78</v>
      </c>
      <c r="N8" s="4" t="s">
        <v>113</v>
      </c>
      <c r="O8" s="4" t="s">
        <v>114</v>
      </c>
      <c r="P8" s="4" t="s">
        <v>9</v>
      </c>
      <c r="Q8" s="4" t="s">
        <v>116</v>
      </c>
      <c r="R8" s="4" t="s">
        <v>80</v>
      </c>
      <c r="S8" s="59" t="s">
        <v>202</v>
      </c>
    </row>
    <row r="9" spans="2:19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53" t="s">
        <v>1091</v>
      </c>
      <c r="H9" s="53" t="s">
        <v>1091</v>
      </c>
      <c r="I9" s="6" t="s">
        <v>118</v>
      </c>
      <c r="J9" s="6" t="s">
        <v>119</v>
      </c>
      <c r="K9" s="53" t="s">
        <v>1091</v>
      </c>
      <c r="L9" s="6" t="s">
        <v>12</v>
      </c>
      <c r="M9" s="6" t="s">
        <v>12</v>
      </c>
      <c r="N9" s="6" t="s">
        <v>120</v>
      </c>
      <c r="O9" s="6" t="s">
        <v>121</v>
      </c>
      <c r="P9" s="6" t="s">
        <v>11</v>
      </c>
      <c r="Q9" s="6" t="s">
        <v>12</v>
      </c>
      <c r="R9" s="6" t="s">
        <v>12</v>
      </c>
      <c r="S9" s="60" t="s">
        <v>12</v>
      </c>
    </row>
    <row r="10" spans="2:19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" t="s">
        <v>126</v>
      </c>
      <c r="R10" s="6" t="s">
        <v>127</v>
      </c>
      <c r="S10" s="60" t="s">
        <v>203</v>
      </c>
    </row>
    <row r="11" spans="2:19" ht="12.75" customHeight="1" x14ac:dyDescent="0.2">
      <c r="B11" s="85" t="s">
        <v>868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22">
        <v>0.65</v>
      </c>
      <c r="K11" s="54" t="s">
        <v>1091</v>
      </c>
      <c r="L11" s="54" t="s">
        <v>1091</v>
      </c>
      <c r="M11" s="54" t="s">
        <v>1091</v>
      </c>
      <c r="N11" s="54" t="s">
        <v>1091</v>
      </c>
      <c r="O11" s="54" t="s">
        <v>1091</v>
      </c>
      <c r="P11" s="22">
        <v>30.486000000000001</v>
      </c>
      <c r="Q11" s="54" t="s">
        <v>1091</v>
      </c>
      <c r="R11" s="20">
        <v>1</v>
      </c>
      <c r="S11" s="61">
        <v>9.7562253200000003E-4</v>
      </c>
    </row>
    <row r="12" spans="2:19" ht="12.75" customHeight="1" x14ac:dyDescent="0.2">
      <c r="B12" s="85" t="s">
        <v>869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22">
        <v>0.65</v>
      </c>
      <c r="K12" s="54" t="s">
        <v>1091</v>
      </c>
      <c r="L12" s="54" t="s">
        <v>1091</v>
      </c>
      <c r="M12" s="54" t="s">
        <v>1091</v>
      </c>
      <c r="N12" s="54" t="s">
        <v>1091</v>
      </c>
      <c r="O12" s="54" t="s">
        <v>1091</v>
      </c>
      <c r="P12" s="22">
        <v>30.486000000000001</v>
      </c>
      <c r="Q12" s="54" t="s">
        <v>1091</v>
      </c>
      <c r="R12" s="20">
        <v>1</v>
      </c>
      <c r="S12" s="61">
        <v>9.7562253200000003E-4</v>
      </c>
    </row>
    <row r="13" spans="2:19" ht="12.75" customHeight="1" x14ac:dyDescent="0.2">
      <c r="B13" s="85" t="s">
        <v>870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54" t="s">
        <v>1091</v>
      </c>
      <c r="L13" s="54" t="s">
        <v>1091</v>
      </c>
      <c r="M13" s="54" t="s">
        <v>1091</v>
      </c>
      <c r="N13" s="54" t="s">
        <v>1091</v>
      </c>
      <c r="O13" s="54" t="s">
        <v>1091</v>
      </c>
      <c r="P13" s="54" t="s">
        <v>1091</v>
      </c>
      <c r="Q13" s="54" t="s">
        <v>1091</v>
      </c>
      <c r="R13" s="54" t="s">
        <v>1091</v>
      </c>
      <c r="S13" s="68" t="s">
        <v>1091</v>
      </c>
    </row>
    <row r="14" spans="2:19" ht="12.75" customHeight="1" x14ac:dyDescent="0.2">
      <c r="B14" s="85" t="s">
        <v>871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54" t="s">
        <v>1091</v>
      </c>
      <c r="J14" s="22">
        <v>0.65</v>
      </c>
      <c r="K14" s="54" t="s">
        <v>1091</v>
      </c>
      <c r="L14" s="54" t="s">
        <v>1091</v>
      </c>
      <c r="M14" s="54" t="s">
        <v>1091</v>
      </c>
      <c r="N14" s="54" t="s">
        <v>1091</v>
      </c>
      <c r="O14" s="54" t="s">
        <v>1091</v>
      </c>
      <c r="P14" s="22">
        <v>30.486000000000001</v>
      </c>
      <c r="Q14" s="54" t="s">
        <v>1091</v>
      </c>
      <c r="R14" s="20">
        <v>1</v>
      </c>
      <c r="S14" s="61">
        <v>9.7562253200000003E-4</v>
      </c>
    </row>
    <row r="15" spans="2:19" ht="12.75" customHeight="1" x14ac:dyDescent="0.2">
      <c r="B15" s="86" t="s">
        <v>872</v>
      </c>
      <c r="C15" s="14" t="s">
        <v>873</v>
      </c>
      <c r="D15" s="14" t="s">
        <v>874</v>
      </c>
      <c r="E15" s="21">
        <v>520034505</v>
      </c>
      <c r="F15" s="14" t="s">
        <v>419</v>
      </c>
      <c r="G15" s="14" t="s">
        <v>459</v>
      </c>
      <c r="H15" s="14" t="s">
        <v>460</v>
      </c>
      <c r="I15" s="54" t="s">
        <v>1091</v>
      </c>
      <c r="J15" s="27">
        <v>0.65</v>
      </c>
      <c r="K15" s="14" t="s">
        <v>49</v>
      </c>
      <c r="L15" s="13">
        <v>7.7499999999999999E-2</v>
      </c>
      <c r="M15" s="13">
        <v>2.12E-2</v>
      </c>
      <c r="N15" s="23">
        <v>30000</v>
      </c>
      <c r="O15" s="23">
        <v>101.62</v>
      </c>
      <c r="P15" s="23">
        <v>30.486000000000001</v>
      </c>
      <c r="Q15" s="13">
        <v>6.4800000134784006E-5</v>
      </c>
      <c r="R15" s="13">
        <v>1</v>
      </c>
      <c r="S15" s="62">
        <v>9.7562253200000003E-4</v>
      </c>
    </row>
    <row r="16" spans="2:19" ht="12.75" customHeight="1" x14ac:dyDescent="0.2">
      <c r="B16" s="85" t="s">
        <v>875</v>
      </c>
      <c r="C16" s="54" t="s">
        <v>1091</v>
      </c>
      <c r="D16" s="54" t="s">
        <v>1091</v>
      </c>
      <c r="E16" s="54" t="s">
        <v>1091</v>
      </c>
      <c r="F16" s="54" t="s">
        <v>1091</v>
      </c>
      <c r="G16" s="54" t="s">
        <v>1091</v>
      </c>
      <c r="H16" s="54" t="s">
        <v>1091</v>
      </c>
      <c r="I16" s="54" t="s">
        <v>1091</v>
      </c>
      <c r="J16" s="54" t="s">
        <v>1091</v>
      </c>
      <c r="K16" s="54" t="s">
        <v>1091</v>
      </c>
      <c r="L16" s="54" t="s">
        <v>1091</v>
      </c>
      <c r="M16" s="54" t="s">
        <v>1091</v>
      </c>
      <c r="N16" s="54" t="s">
        <v>1091</v>
      </c>
      <c r="O16" s="54" t="s">
        <v>1091</v>
      </c>
      <c r="P16" s="54" t="s">
        <v>1091</v>
      </c>
      <c r="Q16" s="54" t="s">
        <v>1091</v>
      </c>
      <c r="R16" s="54" t="s">
        <v>1091</v>
      </c>
      <c r="S16" s="68" t="s">
        <v>1091</v>
      </c>
    </row>
    <row r="17" spans="2:19" ht="12.75" customHeight="1" x14ac:dyDescent="0.2">
      <c r="B17" s="85" t="s">
        <v>876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54" t="s">
        <v>1091</v>
      </c>
      <c r="L17" s="54" t="s">
        <v>1091</v>
      </c>
      <c r="M17" s="54" t="s">
        <v>1091</v>
      </c>
      <c r="N17" s="54" t="s">
        <v>1091</v>
      </c>
      <c r="O17" s="54" t="s">
        <v>1091</v>
      </c>
      <c r="P17" s="54" t="s">
        <v>1091</v>
      </c>
      <c r="Q17" s="54" t="s">
        <v>1091</v>
      </c>
      <c r="R17" s="54" t="s">
        <v>1091</v>
      </c>
      <c r="S17" s="68" t="s">
        <v>1091</v>
      </c>
    </row>
    <row r="18" spans="2:19" ht="12.75" customHeight="1" thickBot="1" x14ac:dyDescent="0.25">
      <c r="B18" s="85" t="s">
        <v>877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54" t="s">
        <v>1091</v>
      </c>
      <c r="I18" s="54" t="s">
        <v>1091</v>
      </c>
      <c r="J18" s="54" t="s">
        <v>1091</v>
      </c>
      <c r="K18" s="54" t="s">
        <v>1091</v>
      </c>
      <c r="L18" s="54" t="s">
        <v>1091</v>
      </c>
      <c r="M18" s="54" t="s">
        <v>1091</v>
      </c>
      <c r="N18" s="54" t="s">
        <v>1091</v>
      </c>
      <c r="O18" s="54" t="s">
        <v>1091</v>
      </c>
      <c r="P18" s="54" t="s">
        <v>1091</v>
      </c>
      <c r="Q18" s="54" t="s">
        <v>1091</v>
      </c>
      <c r="R18" s="54" t="s">
        <v>1091</v>
      </c>
      <c r="S18" s="68" t="s">
        <v>1091</v>
      </c>
    </row>
    <row r="19" spans="2:19" ht="12.75" customHeight="1" x14ac:dyDescent="0.2">
      <c r="B19" s="87" t="s">
        <v>878</v>
      </c>
      <c r="C19" s="69" t="s">
        <v>1091</v>
      </c>
      <c r="D19" s="69" t="s">
        <v>1091</v>
      </c>
      <c r="E19" s="69" t="s">
        <v>1091</v>
      </c>
      <c r="F19" s="69" t="s">
        <v>1091</v>
      </c>
      <c r="G19" s="69" t="s">
        <v>1091</v>
      </c>
      <c r="H19" s="69" t="s">
        <v>1091</v>
      </c>
      <c r="I19" s="69" t="s">
        <v>1091</v>
      </c>
      <c r="J19" s="69" t="s">
        <v>1091</v>
      </c>
      <c r="K19" s="69" t="s">
        <v>1091</v>
      </c>
      <c r="L19" s="69" t="s">
        <v>1091</v>
      </c>
      <c r="M19" s="69" t="s">
        <v>1091</v>
      </c>
      <c r="N19" s="69" t="s">
        <v>1091</v>
      </c>
      <c r="O19" s="69" t="s">
        <v>1091</v>
      </c>
      <c r="P19" s="69" t="s">
        <v>1091</v>
      </c>
      <c r="Q19" s="69" t="s">
        <v>1091</v>
      </c>
      <c r="R19" s="69" t="s">
        <v>1091</v>
      </c>
      <c r="S19" s="70" t="s">
        <v>1091</v>
      </c>
    </row>
    <row r="20" spans="2:19" ht="12.75" hidden="1" customHeight="1" x14ac:dyDescent="0.2"/>
    <row r="21" spans="2:19" ht="12.75" hidden="1" customHeight="1" x14ac:dyDescent="0.2"/>
    <row r="22" spans="2:19" ht="12.75" hidden="1" customHeight="1" x14ac:dyDescent="0.2"/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Z10000"/>
  <sheetViews>
    <sheetView rightToLeft="1" topLeftCell="N1" workbookViewId="0">
      <selection activeCell="T1" sqref="T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7.5703125" bestFit="1" customWidth="1"/>
    <col min="7" max="7" width="10.85546875" customWidth="1"/>
    <col min="8" max="8" width="12.42578125" bestFit="1" customWidth="1"/>
    <col min="9" max="9" width="17.5703125" bestFit="1" customWidth="1"/>
    <col min="10" max="10" width="10.85546875" customWidth="1"/>
    <col min="11" max="11" width="13.7109375" bestFit="1" customWidth="1"/>
    <col min="12" max="12" width="16.28515625" bestFit="1" customWidth="1"/>
    <col min="13" max="13" width="17.5703125" bestFit="1" customWidth="1"/>
    <col min="14" max="14" width="12.42578125" bestFit="1" customWidth="1"/>
    <col min="15" max="15" width="12" customWidth="1"/>
    <col min="16" max="16" width="13.7109375" bestFit="1" customWidth="1"/>
    <col min="17" max="17" width="29" bestFit="1" customWidth="1"/>
    <col min="18" max="18" width="34" bestFit="1" customWidth="1"/>
    <col min="19" max="19" width="30.140625" bestFit="1" customWidth="1"/>
    <col min="53" max="16384" width="9.140625" hidden="1"/>
  </cols>
  <sheetData>
    <row r="1" spans="2:19" ht="12.75" customHeight="1" x14ac:dyDescent="0.2">
      <c r="B1" s="1" t="s">
        <v>69</v>
      </c>
      <c r="C1" s="1" t="s">
        <v>1</v>
      </c>
    </row>
    <row r="2" spans="2:19" ht="12.75" customHeight="1" x14ac:dyDescent="0.2">
      <c r="B2" s="1" t="s">
        <v>2</v>
      </c>
      <c r="C2" s="1" t="s">
        <v>3</v>
      </c>
    </row>
    <row r="3" spans="2:19" ht="12.75" customHeight="1" x14ac:dyDescent="0.2">
      <c r="B3" s="1" t="s">
        <v>4</v>
      </c>
      <c r="C3" s="1" t="s">
        <v>5</v>
      </c>
    </row>
    <row r="4" spans="2:19" ht="12.75" customHeight="1" x14ac:dyDescent="0.2">
      <c r="B4" s="1" t="s">
        <v>6</v>
      </c>
      <c r="C4" s="2">
        <v>14482</v>
      </c>
    </row>
    <row r="5" spans="2:19" ht="12.75" customHeight="1" x14ac:dyDescent="0.2"/>
    <row r="6" spans="2:19" ht="12.75" customHeight="1" thickBot="1" x14ac:dyDescent="0.25">
      <c r="B6" s="63" t="s">
        <v>879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  <c r="P6" s="65" t="s">
        <v>1104</v>
      </c>
      <c r="Q6" s="65" t="s">
        <v>1105</v>
      </c>
      <c r="R6" s="65" t="s">
        <v>1106</v>
      </c>
      <c r="S6" s="65" t="s">
        <v>1107</v>
      </c>
    </row>
    <row r="7" spans="2:19" ht="12.75" customHeight="1" thickBot="1" x14ac:dyDescent="0.25">
      <c r="B7" s="71" t="s">
        <v>880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  <c r="P7" s="77" t="s">
        <v>1091</v>
      </c>
      <c r="Q7" s="77" t="s">
        <v>1091</v>
      </c>
      <c r="R7" s="77" t="s">
        <v>1091</v>
      </c>
      <c r="S7" s="77" t="s">
        <v>1091</v>
      </c>
    </row>
    <row r="8" spans="2:19" ht="12.75" customHeight="1" thickBot="1" x14ac:dyDescent="0.25">
      <c r="B8" s="56" t="s">
        <v>71</v>
      </c>
      <c r="C8" s="4" t="s">
        <v>72</v>
      </c>
      <c r="D8" s="4" t="s">
        <v>881</v>
      </c>
      <c r="E8" s="4" t="s">
        <v>73</v>
      </c>
      <c r="F8" s="4" t="s">
        <v>200</v>
      </c>
      <c r="G8" s="4" t="s">
        <v>74</v>
      </c>
      <c r="H8" s="4" t="s">
        <v>75</v>
      </c>
      <c r="I8" s="4" t="s">
        <v>111</v>
      </c>
      <c r="J8" s="4" t="s">
        <v>112</v>
      </c>
      <c r="K8" s="4" t="s">
        <v>76</v>
      </c>
      <c r="L8" s="4" t="s">
        <v>77</v>
      </c>
      <c r="M8" s="4" t="s">
        <v>215</v>
      </c>
      <c r="N8" s="4" t="s">
        <v>113</v>
      </c>
      <c r="O8" s="4" t="s">
        <v>114</v>
      </c>
      <c r="P8" s="4" t="s">
        <v>9</v>
      </c>
      <c r="Q8" s="4" t="s">
        <v>116</v>
      </c>
      <c r="R8" s="4" t="s">
        <v>80</v>
      </c>
      <c r="S8" s="59" t="s">
        <v>202</v>
      </c>
    </row>
    <row r="9" spans="2:19" ht="12.75" customHeight="1" thickBot="1" x14ac:dyDescent="0.25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53" t="s">
        <v>1091</v>
      </c>
      <c r="H9" s="53" t="s">
        <v>1091</v>
      </c>
      <c r="I9" s="6" t="s">
        <v>118</v>
      </c>
      <c r="J9" s="6" t="s">
        <v>119</v>
      </c>
      <c r="K9" s="53" t="s">
        <v>1091</v>
      </c>
      <c r="L9" s="6" t="s">
        <v>12</v>
      </c>
      <c r="M9" s="6" t="s">
        <v>12</v>
      </c>
      <c r="N9" s="6" t="s">
        <v>120</v>
      </c>
      <c r="O9" s="6" t="s">
        <v>121</v>
      </c>
      <c r="P9" s="6" t="s">
        <v>11</v>
      </c>
      <c r="Q9" s="6" t="s">
        <v>12</v>
      </c>
      <c r="R9" s="6" t="s">
        <v>12</v>
      </c>
      <c r="S9" s="60" t="s">
        <v>12</v>
      </c>
    </row>
    <row r="10" spans="2:19" ht="12.75" customHeight="1" thickBot="1" x14ac:dyDescent="0.25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" t="s">
        <v>126</v>
      </c>
      <c r="R10" s="6" t="s">
        <v>127</v>
      </c>
      <c r="S10" s="60" t="s">
        <v>203</v>
      </c>
    </row>
    <row r="11" spans="2:19" ht="12.75" customHeight="1" thickBot="1" x14ac:dyDescent="0.25">
      <c r="B11" s="57" t="s">
        <v>882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22">
        <v>2.8591071648469999</v>
      </c>
      <c r="K11" s="54" t="s">
        <v>1091</v>
      </c>
      <c r="L11" s="54" t="s">
        <v>1091</v>
      </c>
      <c r="M11" s="54" t="s">
        <v>1091</v>
      </c>
      <c r="N11" s="54" t="s">
        <v>1091</v>
      </c>
      <c r="O11" s="54" t="s">
        <v>1091</v>
      </c>
      <c r="P11" s="22">
        <v>150.06432000000001</v>
      </c>
      <c r="Q11" s="54" t="s">
        <v>1091</v>
      </c>
      <c r="R11" s="20">
        <v>1</v>
      </c>
      <c r="S11" s="61">
        <v>4.8024054269999996E-3</v>
      </c>
    </row>
    <row r="12" spans="2:19" ht="12.75" customHeight="1" thickBot="1" x14ac:dyDescent="0.25">
      <c r="B12" s="57" t="s">
        <v>883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22">
        <v>2.8591071648469999</v>
      </c>
      <c r="K12" s="54" t="s">
        <v>1091</v>
      </c>
      <c r="L12" s="54" t="s">
        <v>1091</v>
      </c>
      <c r="M12" s="54" t="s">
        <v>1091</v>
      </c>
      <c r="N12" s="54" t="s">
        <v>1091</v>
      </c>
      <c r="O12" s="54" t="s">
        <v>1091</v>
      </c>
      <c r="P12" s="22">
        <v>150.06432000000001</v>
      </c>
      <c r="Q12" s="54" t="s">
        <v>1091</v>
      </c>
      <c r="R12" s="20">
        <v>1</v>
      </c>
      <c r="S12" s="61">
        <v>4.8024054269999996E-3</v>
      </c>
    </row>
    <row r="13" spans="2:19" ht="12.75" customHeight="1" thickBot="1" x14ac:dyDescent="0.25">
      <c r="B13" s="57" t="s">
        <v>884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22">
        <v>3.46</v>
      </c>
      <c r="K13" s="54" t="s">
        <v>1091</v>
      </c>
      <c r="L13" s="54" t="s">
        <v>1091</v>
      </c>
      <c r="M13" s="54" t="s">
        <v>1091</v>
      </c>
      <c r="N13" s="54" t="s">
        <v>1091</v>
      </c>
      <c r="O13" s="54" t="s">
        <v>1091</v>
      </c>
      <c r="P13" s="22">
        <v>15.305999999999999</v>
      </c>
      <c r="Q13" s="54" t="s">
        <v>1091</v>
      </c>
      <c r="R13" s="20">
        <v>0.10199626400099999</v>
      </c>
      <c r="S13" s="61">
        <v>4.8982741099999995E-4</v>
      </c>
    </row>
    <row r="14" spans="2:19" ht="12.75" customHeight="1" thickBot="1" x14ac:dyDescent="0.25">
      <c r="B14" s="58" t="s">
        <v>885</v>
      </c>
      <c r="C14" s="14" t="s">
        <v>886</v>
      </c>
      <c r="D14" s="14" t="s">
        <v>874</v>
      </c>
      <c r="E14" s="21">
        <v>2422</v>
      </c>
      <c r="F14" s="14" t="s">
        <v>887</v>
      </c>
      <c r="G14" s="14" t="s">
        <v>353</v>
      </c>
      <c r="H14" s="14" t="s">
        <v>96</v>
      </c>
      <c r="I14" s="54" t="s">
        <v>1091</v>
      </c>
      <c r="J14" s="23">
        <v>3.46</v>
      </c>
      <c r="K14" s="14" t="s">
        <v>49</v>
      </c>
      <c r="L14" s="13">
        <v>3.6400000000000002E-2</v>
      </c>
      <c r="M14" s="13">
        <v>3.2399999999999998E-2</v>
      </c>
      <c r="N14" s="23">
        <v>15000</v>
      </c>
      <c r="O14" s="23">
        <v>102.04</v>
      </c>
      <c r="P14" s="23">
        <v>15.305999999999999</v>
      </c>
      <c r="Q14" s="13">
        <v>3.0349504898410099E-5</v>
      </c>
      <c r="R14" s="13">
        <v>0.10199626400099999</v>
      </c>
      <c r="S14" s="62">
        <v>4.8982741099999995E-4</v>
      </c>
    </row>
    <row r="15" spans="2:19" ht="12.75" customHeight="1" thickBot="1" x14ac:dyDescent="0.25">
      <c r="B15" s="57" t="s">
        <v>888</v>
      </c>
      <c r="C15" s="54" t="s">
        <v>1091</v>
      </c>
      <c r="D15" s="54" t="s">
        <v>1091</v>
      </c>
      <c r="E15" s="54" t="s">
        <v>1091</v>
      </c>
      <c r="F15" s="54" t="s">
        <v>1091</v>
      </c>
      <c r="G15" s="54" t="s">
        <v>1091</v>
      </c>
      <c r="H15" s="54" t="s">
        <v>1091</v>
      </c>
      <c r="I15" s="54" t="s">
        <v>1091</v>
      </c>
      <c r="J15" s="22">
        <v>2.7908570877100001</v>
      </c>
      <c r="K15" s="54" t="s">
        <v>1091</v>
      </c>
      <c r="L15" s="54" t="s">
        <v>1091</v>
      </c>
      <c r="M15" s="54" t="s">
        <v>1091</v>
      </c>
      <c r="N15" s="54" t="s">
        <v>1091</v>
      </c>
      <c r="O15" s="54" t="s">
        <v>1091</v>
      </c>
      <c r="P15" s="22">
        <v>134.75832</v>
      </c>
      <c r="Q15" s="54" t="s">
        <v>1091</v>
      </c>
      <c r="R15" s="20">
        <v>0.89800373599799999</v>
      </c>
      <c r="S15" s="61">
        <v>4.3125780149999996E-3</v>
      </c>
    </row>
    <row r="16" spans="2:19" ht="12.75" customHeight="1" thickBot="1" x14ac:dyDescent="0.25">
      <c r="B16" s="58" t="s">
        <v>889</v>
      </c>
      <c r="C16" s="14" t="s">
        <v>890</v>
      </c>
      <c r="D16" s="14" t="s">
        <v>874</v>
      </c>
      <c r="E16" s="21">
        <v>1721</v>
      </c>
      <c r="F16" s="14" t="s">
        <v>392</v>
      </c>
      <c r="G16" s="14" t="s">
        <v>420</v>
      </c>
      <c r="H16" s="14" t="s">
        <v>96</v>
      </c>
      <c r="I16" s="54" t="s">
        <v>1091</v>
      </c>
      <c r="J16" s="23">
        <v>2.82</v>
      </c>
      <c r="K16" s="14" t="s">
        <v>49</v>
      </c>
      <c r="L16" s="13">
        <v>2.86E-2</v>
      </c>
      <c r="M16" s="13">
        <v>6.6299999999999998E-2</v>
      </c>
      <c r="N16" s="23">
        <v>101000.01</v>
      </c>
      <c r="O16" s="23">
        <v>90.22</v>
      </c>
      <c r="P16" s="23">
        <v>91.122209999999995</v>
      </c>
      <c r="Q16" s="13">
        <v>8.8348494099999995E-4</v>
      </c>
      <c r="R16" s="13">
        <v>0.60722102362499997</v>
      </c>
      <c r="S16" s="62">
        <v>2.9161215389999998E-3</v>
      </c>
    </row>
    <row r="17" spans="2:19" ht="12.75" customHeight="1" thickBot="1" x14ac:dyDescent="0.25">
      <c r="B17" s="58" t="s">
        <v>891</v>
      </c>
      <c r="C17" s="14" t="s">
        <v>892</v>
      </c>
      <c r="D17" s="14" t="s">
        <v>874</v>
      </c>
      <c r="E17" s="21">
        <v>604</v>
      </c>
      <c r="F17" s="14" t="s">
        <v>893</v>
      </c>
      <c r="G17" s="14" t="s">
        <v>459</v>
      </c>
      <c r="H17" s="14" t="s">
        <v>460</v>
      </c>
      <c r="I17" s="54" t="s">
        <v>1091</v>
      </c>
      <c r="J17" s="23">
        <v>2.73</v>
      </c>
      <c r="K17" s="14" t="s">
        <v>49</v>
      </c>
      <c r="L17" s="13">
        <v>9.35E-2</v>
      </c>
      <c r="M17" s="13">
        <v>6.13E-2</v>
      </c>
      <c r="N17" s="23">
        <v>43636.11</v>
      </c>
      <c r="O17" s="23">
        <v>100</v>
      </c>
      <c r="P17" s="23">
        <v>43.636110000000002</v>
      </c>
      <c r="Q17" s="13">
        <v>1.03999995E-4</v>
      </c>
      <c r="R17" s="13">
        <v>0.29078271237199999</v>
      </c>
      <c r="S17" s="62">
        <v>1.396456475E-3</v>
      </c>
    </row>
    <row r="18" spans="2:19" ht="12.75" customHeight="1" thickBot="1" x14ac:dyDescent="0.25">
      <c r="B18" s="57" t="s">
        <v>894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54" t="s">
        <v>1091</v>
      </c>
      <c r="I18" s="54" t="s">
        <v>1091</v>
      </c>
      <c r="J18" s="54" t="s">
        <v>1091</v>
      </c>
      <c r="K18" s="54" t="s">
        <v>1091</v>
      </c>
      <c r="L18" s="54" t="s">
        <v>1091</v>
      </c>
      <c r="M18" s="54" t="s">
        <v>1091</v>
      </c>
      <c r="N18" s="54" t="s">
        <v>1091</v>
      </c>
      <c r="O18" s="54" t="s">
        <v>1091</v>
      </c>
      <c r="P18" s="54" t="s">
        <v>1091</v>
      </c>
      <c r="Q18" s="54" t="s">
        <v>1091</v>
      </c>
      <c r="R18" s="54" t="s">
        <v>1091</v>
      </c>
      <c r="S18" s="68" t="s">
        <v>1091</v>
      </c>
    </row>
    <row r="19" spans="2:19" ht="12.75" customHeight="1" thickBot="1" x14ac:dyDescent="0.25">
      <c r="B19" s="57" t="s">
        <v>895</v>
      </c>
      <c r="C19" s="54" t="s">
        <v>1091</v>
      </c>
      <c r="D19" s="54" t="s">
        <v>1091</v>
      </c>
      <c r="E19" s="54" t="s">
        <v>1091</v>
      </c>
      <c r="F19" s="54" t="s">
        <v>1091</v>
      </c>
      <c r="G19" s="54" t="s">
        <v>1091</v>
      </c>
      <c r="H19" s="54" t="s">
        <v>1091</v>
      </c>
      <c r="I19" s="54" t="s">
        <v>1091</v>
      </c>
      <c r="J19" s="54" t="s">
        <v>1091</v>
      </c>
      <c r="K19" s="54" t="s">
        <v>1091</v>
      </c>
      <c r="L19" s="54" t="s">
        <v>1091</v>
      </c>
      <c r="M19" s="54" t="s">
        <v>1091</v>
      </c>
      <c r="N19" s="54" t="s">
        <v>1091</v>
      </c>
      <c r="O19" s="54" t="s">
        <v>1091</v>
      </c>
      <c r="P19" s="54" t="s">
        <v>1091</v>
      </c>
      <c r="Q19" s="54" t="s">
        <v>1091</v>
      </c>
      <c r="R19" s="54" t="s">
        <v>1091</v>
      </c>
      <c r="S19" s="68" t="s">
        <v>1091</v>
      </c>
    </row>
    <row r="20" spans="2:19" ht="12.75" customHeight="1" thickBot="1" x14ac:dyDescent="0.25">
      <c r="B20" s="57" t="s">
        <v>896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54" t="s">
        <v>1091</v>
      </c>
      <c r="L20" s="54" t="s">
        <v>1091</v>
      </c>
      <c r="M20" s="54" t="s">
        <v>1091</v>
      </c>
      <c r="N20" s="54" t="s">
        <v>1091</v>
      </c>
      <c r="O20" s="54" t="s">
        <v>1091</v>
      </c>
      <c r="P20" s="54" t="s">
        <v>1091</v>
      </c>
      <c r="Q20" s="54" t="s">
        <v>1091</v>
      </c>
      <c r="R20" s="54" t="s">
        <v>1091</v>
      </c>
      <c r="S20" s="68" t="s">
        <v>1091</v>
      </c>
    </row>
    <row r="21" spans="2:19" ht="12.75" customHeight="1" thickBot="1" x14ac:dyDescent="0.25">
      <c r="B21" s="57" t="s">
        <v>897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54" t="s">
        <v>1091</v>
      </c>
      <c r="L21" s="54" t="s">
        <v>1091</v>
      </c>
      <c r="M21" s="54" t="s">
        <v>1091</v>
      </c>
      <c r="N21" s="54" t="s">
        <v>1091</v>
      </c>
      <c r="O21" s="54" t="s">
        <v>1091</v>
      </c>
      <c r="P21" s="54" t="s">
        <v>1091</v>
      </c>
      <c r="Q21" s="54" t="s">
        <v>1091</v>
      </c>
      <c r="R21" s="54" t="s">
        <v>1091</v>
      </c>
      <c r="S21" s="68" t="s">
        <v>1091</v>
      </c>
    </row>
    <row r="22" spans="2:19" ht="12.75" customHeight="1" x14ac:dyDescent="0.2">
      <c r="B22" s="64" t="s">
        <v>898</v>
      </c>
      <c r="C22" s="69" t="s">
        <v>1091</v>
      </c>
      <c r="D22" s="69" t="s">
        <v>1091</v>
      </c>
      <c r="E22" s="69" t="s">
        <v>1091</v>
      </c>
      <c r="F22" s="69" t="s">
        <v>1091</v>
      </c>
      <c r="G22" s="69" t="s">
        <v>1091</v>
      </c>
      <c r="H22" s="69" t="s">
        <v>1091</v>
      </c>
      <c r="I22" s="69" t="s">
        <v>1091</v>
      </c>
      <c r="J22" s="69" t="s">
        <v>1091</v>
      </c>
      <c r="K22" s="69" t="s">
        <v>1091</v>
      </c>
      <c r="L22" s="69" t="s">
        <v>1091</v>
      </c>
      <c r="M22" s="69" t="s">
        <v>1091</v>
      </c>
      <c r="N22" s="69" t="s">
        <v>1091</v>
      </c>
      <c r="O22" s="69" t="s">
        <v>1091</v>
      </c>
      <c r="P22" s="69" t="s">
        <v>1091</v>
      </c>
      <c r="Q22" s="69" t="s">
        <v>1091</v>
      </c>
      <c r="R22" s="69" t="s">
        <v>1091</v>
      </c>
      <c r="S22" s="70" t="s">
        <v>1091</v>
      </c>
    </row>
    <row r="23" spans="2:19" ht="12.75" hidden="1" customHeight="1" x14ac:dyDescent="0.2"/>
    <row r="24" spans="2:19" ht="12.75" hidden="1" customHeight="1" x14ac:dyDescent="0.2"/>
    <row r="25" spans="2:19" ht="12.75" hidden="1" customHeight="1" x14ac:dyDescent="0.2"/>
    <row r="26" spans="2:19" ht="12.75" hidden="1" customHeight="1" x14ac:dyDescent="0.2"/>
    <row r="27" spans="2:19" ht="12.75" hidden="1" customHeight="1" x14ac:dyDescent="0.2"/>
    <row r="28" spans="2:19" ht="12.75" hidden="1" customHeight="1" x14ac:dyDescent="0.2"/>
    <row r="29" spans="2:19" ht="12.75" hidden="1" customHeight="1" x14ac:dyDescent="0.2"/>
    <row r="30" spans="2:19" ht="12.75" hidden="1" customHeight="1" x14ac:dyDescent="0.2"/>
    <row r="31" spans="2:19" ht="12.75" hidden="1" customHeight="1" x14ac:dyDescent="0.2"/>
    <row r="32" spans="2:19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M16"/>
  <sheetViews>
    <sheetView rightToLeft="1" workbookViewId="0"/>
  </sheetViews>
  <sheetFormatPr defaultRowHeight="12.75" customHeight="1" x14ac:dyDescent="0.2"/>
  <cols>
    <col min="2" max="2" width="73.28515625" bestFit="1" customWidth="1"/>
    <col min="3" max="3" width="29" bestFit="1" customWidth="1"/>
    <col min="4" max="4" width="13.710937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" bestFit="1" customWidth="1"/>
    <col min="10" max="10" width="13.7109375" bestFit="1" customWidth="1"/>
    <col min="11" max="11" width="29" bestFit="1" customWidth="1"/>
    <col min="12" max="12" width="34" bestFit="1" customWidth="1"/>
    <col min="13" max="13" width="30.140625" bestFit="1" customWidth="1"/>
  </cols>
  <sheetData>
    <row r="1" spans="2:13" ht="12.75" customHeight="1" x14ac:dyDescent="0.2">
      <c r="B1" s="1" t="s">
        <v>69</v>
      </c>
      <c r="C1" s="1" t="s">
        <v>1</v>
      </c>
    </row>
    <row r="2" spans="2:13" ht="12.75" customHeight="1" x14ac:dyDescent="0.2">
      <c r="B2" s="1" t="s">
        <v>2</v>
      </c>
      <c r="C2" s="1" t="s">
        <v>3</v>
      </c>
    </row>
    <row r="3" spans="2:13" ht="12.75" customHeight="1" x14ac:dyDescent="0.2">
      <c r="B3" s="1" t="s">
        <v>4</v>
      </c>
      <c r="C3" s="1" t="s">
        <v>5</v>
      </c>
    </row>
    <row r="4" spans="2:13" ht="12.75" customHeight="1" x14ac:dyDescent="0.2">
      <c r="B4" s="1" t="s">
        <v>6</v>
      </c>
      <c r="C4" s="2">
        <v>14482</v>
      </c>
    </row>
    <row r="6" spans="2:13" ht="12.75" customHeight="1" x14ac:dyDescent="0.2">
      <c r="B6" s="44" t="s">
        <v>899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6"/>
    </row>
    <row r="7" spans="2:13" ht="12.75" customHeight="1" x14ac:dyDescent="0.2">
      <c r="B7" s="47" t="s">
        <v>900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9"/>
    </row>
    <row r="8" spans="2:13" ht="12.75" customHeight="1" x14ac:dyDescent="0.2">
      <c r="B8" s="4" t="s">
        <v>71</v>
      </c>
      <c r="C8" s="4" t="s">
        <v>72</v>
      </c>
      <c r="D8" s="4" t="s">
        <v>199</v>
      </c>
      <c r="E8" s="4" t="s">
        <v>73</v>
      </c>
      <c r="F8" s="4" t="s">
        <v>200</v>
      </c>
      <c r="G8" s="4" t="s">
        <v>76</v>
      </c>
      <c r="H8" s="4" t="s">
        <v>113</v>
      </c>
      <c r="I8" s="4" t="s">
        <v>114</v>
      </c>
      <c r="J8" s="4" t="s">
        <v>9</v>
      </c>
      <c r="K8" s="4" t="s">
        <v>116</v>
      </c>
      <c r="L8" s="4" t="s">
        <v>80</v>
      </c>
      <c r="M8" s="4" t="s">
        <v>202</v>
      </c>
    </row>
    <row r="9" spans="2:13" ht="12.75" customHeight="1" x14ac:dyDescent="0.2">
      <c r="B9" s="5"/>
      <c r="C9" s="5"/>
      <c r="D9" s="5"/>
      <c r="E9" s="5"/>
      <c r="F9" s="5"/>
      <c r="G9" s="5"/>
      <c r="H9" s="6" t="s">
        <v>120</v>
      </c>
      <c r="I9" s="6" t="s">
        <v>121</v>
      </c>
      <c r="J9" s="6" t="s">
        <v>11</v>
      </c>
      <c r="K9" s="6" t="s">
        <v>12</v>
      </c>
      <c r="L9" s="6" t="s">
        <v>12</v>
      </c>
      <c r="M9" s="6" t="s">
        <v>12</v>
      </c>
    </row>
    <row r="10" spans="2:13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</row>
    <row r="11" spans="2:13" ht="12.75" customHeight="1" x14ac:dyDescent="0.2">
      <c r="B11" s="18" t="s">
        <v>901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</row>
    <row r="12" spans="2:13" ht="12.75" customHeight="1" x14ac:dyDescent="0.2">
      <c r="B12" s="18" t="s">
        <v>902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2:13" ht="12.75" customHeight="1" x14ac:dyDescent="0.2">
      <c r="B13" s="18" t="s">
        <v>903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</row>
    <row r="14" spans="2:13" ht="12.75" customHeight="1" x14ac:dyDescent="0.2">
      <c r="B14" s="18" t="s">
        <v>904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</row>
    <row r="15" spans="2:13" ht="12.75" customHeight="1" x14ac:dyDescent="0.2">
      <c r="B15" s="18" t="s">
        <v>905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</row>
    <row r="16" spans="2:13" ht="12.75" customHeight="1" x14ac:dyDescent="0.2">
      <c r="B16" s="18" t="s">
        <v>906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</row>
  </sheetData>
  <mergeCells count="2">
    <mergeCell ref="B6:M6"/>
    <mergeCell ref="B7:M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Z10000"/>
  <sheetViews>
    <sheetView rightToLeft="1" topLeftCell="F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41.5703125" bestFit="1" customWidth="1"/>
    <col min="3" max="3" width="29" bestFit="1" customWidth="1"/>
    <col min="4" max="4" width="15" bestFit="1" customWidth="1"/>
    <col min="5" max="5" width="17.5703125" bestFit="1" customWidth="1"/>
    <col min="6" max="6" width="12.42578125" bestFit="1" customWidth="1"/>
    <col min="7" max="7" width="10.85546875" customWidth="1"/>
    <col min="8" max="8" width="13.7109375" bestFit="1" customWidth="1"/>
    <col min="9" max="9" width="29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14482</v>
      </c>
    </row>
    <row r="5" spans="2:11" ht="12.75" customHeight="1" x14ac:dyDescent="0.2"/>
    <row r="6" spans="2:11" ht="12.75" customHeight="1" thickBot="1" x14ac:dyDescent="0.25">
      <c r="B6" s="63" t="s">
        <v>907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</row>
    <row r="7" spans="2:11" ht="12.75" customHeight="1" thickBot="1" x14ac:dyDescent="0.25">
      <c r="B7" s="71" t="s">
        <v>908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</row>
    <row r="8" spans="2:11" ht="12.75" customHeight="1" x14ac:dyDescent="0.2">
      <c r="B8" s="56" t="s">
        <v>71</v>
      </c>
      <c r="C8" s="4" t="s">
        <v>72</v>
      </c>
      <c r="D8" s="4" t="s">
        <v>76</v>
      </c>
      <c r="E8" s="4" t="s">
        <v>111</v>
      </c>
      <c r="F8" s="4" t="s">
        <v>113</v>
      </c>
      <c r="G8" s="4" t="s">
        <v>114</v>
      </c>
      <c r="H8" s="4" t="s">
        <v>9</v>
      </c>
      <c r="I8" s="4" t="s">
        <v>116</v>
      </c>
      <c r="J8" s="4" t="s">
        <v>80</v>
      </c>
      <c r="K8" s="59" t="s">
        <v>202</v>
      </c>
    </row>
    <row r="9" spans="2:11" ht="12.75" customHeight="1" x14ac:dyDescent="0.2">
      <c r="B9" s="67" t="s">
        <v>1091</v>
      </c>
      <c r="C9" s="53" t="s">
        <v>1091</v>
      </c>
      <c r="D9" s="53" t="s">
        <v>1091</v>
      </c>
      <c r="E9" s="6" t="s">
        <v>118</v>
      </c>
      <c r="F9" s="6" t="s">
        <v>120</v>
      </c>
      <c r="G9" s="6" t="s">
        <v>121</v>
      </c>
      <c r="H9" s="6" t="s">
        <v>11</v>
      </c>
      <c r="I9" s="6" t="s">
        <v>12</v>
      </c>
      <c r="J9" s="6" t="s">
        <v>12</v>
      </c>
      <c r="K9" s="60" t="s">
        <v>12</v>
      </c>
    </row>
    <row r="10" spans="2:11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909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22">
        <v>461.9479</v>
      </c>
      <c r="I11" s="54" t="s">
        <v>1091</v>
      </c>
      <c r="J11" s="20">
        <v>1</v>
      </c>
      <c r="K11" s="61">
        <v>1.4783401557E-2</v>
      </c>
    </row>
    <row r="12" spans="2:11" ht="12.75" customHeight="1" x14ac:dyDescent="0.2">
      <c r="B12" s="57" t="s">
        <v>910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22">
        <v>73.379509999999996</v>
      </c>
      <c r="I12" s="54" t="s">
        <v>1091</v>
      </c>
      <c r="J12" s="20">
        <v>0.158848021605</v>
      </c>
      <c r="K12" s="61">
        <v>2.3483140889999999E-3</v>
      </c>
    </row>
    <row r="13" spans="2:11" ht="12.75" customHeight="1" x14ac:dyDescent="0.2">
      <c r="B13" s="57" t="s">
        <v>911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68" t="s">
        <v>1091</v>
      </c>
    </row>
    <row r="14" spans="2:11" ht="12.75" customHeight="1" x14ac:dyDescent="0.2">
      <c r="B14" s="57" t="s">
        <v>912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54" t="s">
        <v>1091</v>
      </c>
      <c r="J14" s="54" t="s">
        <v>1091</v>
      </c>
      <c r="K14" s="68" t="s">
        <v>1091</v>
      </c>
    </row>
    <row r="15" spans="2:11" ht="12.75" customHeight="1" x14ac:dyDescent="0.2">
      <c r="B15" s="57" t="s">
        <v>913</v>
      </c>
      <c r="C15" s="54" t="s">
        <v>1091</v>
      </c>
      <c r="D15" s="54" t="s">
        <v>1091</v>
      </c>
      <c r="E15" s="54" t="s">
        <v>1091</v>
      </c>
      <c r="F15" s="54" t="s">
        <v>1091</v>
      </c>
      <c r="G15" s="54" t="s">
        <v>1091</v>
      </c>
      <c r="H15" s="54" t="s">
        <v>1091</v>
      </c>
      <c r="I15" s="54" t="s">
        <v>1091</v>
      </c>
      <c r="J15" s="54" t="s">
        <v>1091</v>
      </c>
      <c r="K15" s="68" t="s">
        <v>1091</v>
      </c>
    </row>
    <row r="16" spans="2:11" ht="12.75" customHeight="1" x14ac:dyDescent="0.2">
      <c r="B16" s="57" t="s">
        <v>914</v>
      </c>
      <c r="C16" s="54" t="s">
        <v>1091</v>
      </c>
      <c r="D16" s="54" t="s">
        <v>1091</v>
      </c>
      <c r="E16" s="54" t="s">
        <v>1091</v>
      </c>
      <c r="F16" s="54" t="s">
        <v>1091</v>
      </c>
      <c r="G16" s="54" t="s">
        <v>1091</v>
      </c>
      <c r="H16" s="22">
        <v>73.379509999999996</v>
      </c>
      <c r="I16" s="54" t="s">
        <v>1091</v>
      </c>
      <c r="J16" s="20">
        <v>0.158848021605</v>
      </c>
      <c r="K16" s="61">
        <v>2.3483140889999999E-3</v>
      </c>
    </row>
    <row r="17" spans="2:11" ht="12.75" customHeight="1" x14ac:dyDescent="0.2">
      <c r="B17" s="58" t="s">
        <v>915</v>
      </c>
      <c r="C17" s="14" t="s">
        <v>916</v>
      </c>
      <c r="D17" s="14" t="s">
        <v>50</v>
      </c>
      <c r="E17" s="54" t="s">
        <v>1091</v>
      </c>
      <c r="F17" s="23">
        <v>20231.46</v>
      </c>
      <c r="G17" s="23">
        <v>100</v>
      </c>
      <c r="H17" s="23">
        <v>73.379509999999996</v>
      </c>
      <c r="I17" s="13">
        <v>1.7728813300000001E-4</v>
      </c>
      <c r="J17" s="13">
        <v>0.158848021605</v>
      </c>
      <c r="K17" s="62">
        <v>2.3483140889999999E-3</v>
      </c>
    </row>
    <row r="18" spans="2:11" ht="12.75" customHeight="1" x14ac:dyDescent="0.2">
      <c r="B18" s="57" t="s">
        <v>917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22">
        <v>388.56839000000002</v>
      </c>
      <c r="I18" s="54" t="s">
        <v>1091</v>
      </c>
      <c r="J18" s="20">
        <v>0.84115197839400002</v>
      </c>
      <c r="K18" s="61">
        <v>1.2435087467E-2</v>
      </c>
    </row>
    <row r="19" spans="2:11" ht="12.75" customHeight="1" x14ac:dyDescent="0.2">
      <c r="B19" s="57" t="s">
        <v>918</v>
      </c>
      <c r="C19" s="54" t="s">
        <v>1091</v>
      </c>
      <c r="D19" s="54" t="s">
        <v>1091</v>
      </c>
      <c r="E19" s="54" t="s">
        <v>1091</v>
      </c>
      <c r="F19" s="54" t="s">
        <v>1091</v>
      </c>
      <c r="G19" s="54" t="s">
        <v>1091</v>
      </c>
      <c r="H19" s="54" t="s">
        <v>1091</v>
      </c>
      <c r="I19" s="54" t="s">
        <v>1091</v>
      </c>
      <c r="J19" s="54" t="s">
        <v>1091</v>
      </c>
      <c r="K19" s="68" t="s">
        <v>1091</v>
      </c>
    </row>
    <row r="20" spans="2:11" ht="12.75" customHeight="1" x14ac:dyDescent="0.2">
      <c r="B20" s="57" t="s">
        <v>919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68" t="s">
        <v>1091</v>
      </c>
    </row>
    <row r="21" spans="2:11" ht="12.75" customHeight="1" x14ac:dyDescent="0.2">
      <c r="B21" s="57" t="s">
        <v>920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68" t="s">
        <v>1091</v>
      </c>
    </row>
    <row r="22" spans="2:11" ht="12.75" customHeight="1" x14ac:dyDescent="0.2">
      <c r="B22" s="57" t="s">
        <v>921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22">
        <v>388.56839000000002</v>
      </c>
      <c r="I22" s="54" t="s">
        <v>1091</v>
      </c>
      <c r="J22" s="20">
        <v>0.84115197839400002</v>
      </c>
      <c r="K22" s="61">
        <v>1.2435087467E-2</v>
      </c>
    </row>
    <row r="23" spans="2:11" ht="12.75" customHeight="1" x14ac:dyDescent="0.2">
      <c r="B23" s="58" t="s">
        <v>922</v>
      </c>
      <c r="C23" s="14" t="s">
        <v>923</v>
      </c>
      <c r="D23" s="14" t="s">
        <v>49</v>
      </c>
      <c r="E23" s="54" t="s">
        <v>1091</v>
      </c>
      <c r="F23" s="23">
        <v>158000</v>
      </c>
      <c r="G23" s="23">
        <v>102.9218</v>
      </c>
      <c r="H23" s="23">
        <v>162.61644000000001</v>
      </c>
      <c r="I23" s="13">
        <v>1.1269988380000001E-3</v>
      </c>
      <c r="J23" s="13">
        <v>0.35202333423299997</v>
      </c>
      <c r="K23" s="62">
        <v>5.2041023069999996E-3</v>
      </c>
    </row>
    <row r="24" spans="2:11" ht="12.75" customHeight="1" thickBot="1" x14ac:dyDescent="0.25">
      <c r="B24" s="58" t="s">
        <v>924</v>
      </c>
      <c r="C24" s="14" t="s">
        <v>925</v>
      </c>
      <c r="D24" s="14" t="s">
        <v>50</v>
      </c>
      <c r="E24" s="54" t="s">
        <v>1091</v>
      </c>
      <c r="F24" s="23">
        <v>55000</v>
      </c>
      <c r="G24" s="23">
        <v>102.964</v>
      </c>
      <c r="H24" s="23">
        <v>205.39774</v>
      </c>
      <c r="I24" s="13">
        <v>3.9230972200000002E-4</v>
      </c>
      <c r="J24" s="13">
        <v>0.44463399443899998</v>
      </c>
      <c r="K24" s="62">
        <v>6.5732028849999997E-3</v>
      </c>
    </row>
    <row r="25" spans="2:11" ht="12.75" customHeight="1" x14ac:dyDescent="0.2">
      <c r="B25" s="72" t="s">
        <v>926</v>
      </c>
      <c r="C25" s="73" t="s">
        <v>927</v>
      </c>
      <c r="D25" s="73" t="s">
        <v>50</v>
      </c>
      <c r="E25" s="69" t="s">
        <v>1091</v>
      </c>
      <c r="F25" s="74">
        <v>5667</v>
      </c>
      <c r="G25" s="74">
        <v>100</v>
      </c>
      <c r="H25" s="74">
        <v>20.554210000000001</v>
      </c>
      <c r="I25" s="75">
        <v>5.8261903386466202E-5</v>
      </c>
      <c r="J25" s="75">
        <v>4.4494649721E-2</v>
      </c>
      <c r="K25" s="76">
        <v>6.5778227299999998E-4</v>
      </c>
    </row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34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.85546875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928</v>
      </c>
      <c r="C3" s="1" t="s">
        <v>5</v>
      </c>
    </row>
    <row r="4" spans="2:12" ht="12.75" customHeight="1" x14ac:dyDescent="0.2">
      <c r="B4" s="1" t="s">
        <v>6</v>
      </c>
      <c r="C4" s="2">
        <v>14482</v>
      </c>
    </row>
    <row r="5" spans="2:12" ht="12.75" customHeight="1" x14ac:dyDescent="0.2"/>
    <row r="6" spans="2:12" ht="12.75" customHeight="1" thickBot="1" x14ac:dyDescent="0.25">
      <c r="B6" s="63" t="s">
        <v>929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</row>
    <row r="7" spans="2:12" ht="12.75" customHeight="1" thickBot="1" x14ac:dyDescent="0.25">
      <c r="B7" s="71" t="s">
        <v>930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</row>
    <row r="8" spans="2:12" ht="12.75" customHeight="1" x14ac:dyDescent="0.2">
      <c r="B8" s="56" t="s">
        <v>71</v>
      </c>
      <c r="C8" s="4" t="s">
        <v>72</v>
      </c>
      <c r="D8" s="4" t="s">
        <v>200</v>
      </c>
      <c r="E8" s="4" t="s">
        <v>76</v>
      </c>
      <c r="F8" s="4" t="s">
        <v>111</v>
      </c>
      <c r="G8" s="4" t="s">
        <v>113</v>
      </c>
      <c r="H8" s="4" t="s">
        <v>114</v>
      </c>
      <c r="I8" s="4" t="s">
        <v>9</v>
      </c>
      <c r="J8" s="4" t="s">
        <v>116</v>
      </c>
      <c r="K8" s="4" t="s">
        <v>80</v>
      </c>
      <c r="L8" s="59" t="s">
        <v>202</v>
      </c>
    </row>
    <row r="9" spans="2:12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6" t="s">
        <v>120</v>
      </c>
      <c r="H9" s="6" t="s">
        <v>121</v>
      </c>
      <c r="I9" s="6" t="s">
        <v>11</v>
      </c>
      <c r="J9" s="6" t="s">
        <v>12</v>
      </c>
      <c r="K9" s="6" t="s">
        <v>12</v>
      </c>
      <c r="L9" s="60" t="s">
        <v>12</v>
      </c>
    </row>
    <row r="10" spans="2:12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0" t="s">
        <v>89</v>
      </c>
    </row>
    <row r="11" spans="2:12" ht="12.75" customHeight="1" x14ac:dyDescent="0.2">
      <c r="B11" s="57" t="s">
        <v>931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22">
        <v>74.969830000000002</v>
      </c>
      <c r="J11" s="54" t="s">
        <v>1091</v>
      </c>
      <c r="K11" s="20">
        <v>1</v>
      </c>
      <c r="L11" s="61">
        <v>2.3992080089999999E-3</v>
      </c>
    </row>
    <row r="12" spans="2:12" ht="12.75" customHeight="1" x14ac:dyDescent="0.2">
      <c r="B12" s="57" t="s">
        <v>932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22">
        <v>74.969830000000002</v>
      </c>
      <c r="J12" s="54" t="s">
        <v>1091</v>
      </c>
      <c r="K12" s="20">
        <v>1</v>
      </c>
      <c r="L12" s="61">
        <v>2.3992080089999999E-3</v>
      </c>
    </row>
    <row r="13" spans="2:12" ht="12.75" customHeight="1" x14ac:dyDescent="0.2">
      <c r="B13" s="58" t="s">
        <v>933</v>
      </c>
      <c r="C13" s="14" t="s">
        <v>934</v>
      </c>
      <c r="D13" s="14" t="s">
        <v>258</v>
      </c>
      <c r="E13" s="14" t="s">
        <v>49</v>
      </c>
      <c r="F13" s="54" t="s">
        <v>1091</v>
      </c>
      <c r="G13" s="23">
        <v>71000</v>
      </c>
      <c r="H13" s="23">
        <v>37.068399999999997</v>
      </c>
      <c r="I13" s="23">
        <v>26.318560000000002</v>
      </c>
      <c r="J13" s="13">
        <v>7.7445271172108194E-5</v>
      </c>
      <c r="K13" s="13">
        <v>0.351055351199</v>
      </c>
      <c r="L13" s="62">
        <v>8.4225480999999998E-4</v>
      </c>
    </row>
    <row r="14" spans="2:12" ht="12.75" customHeight="1" x14ac:dyDescent="0.2">
      <c r="B14" s="58" t="s">
        <v>935</v>
      </c>
      <c r="C14" s="14" t="s">
        <v>936</v>
      </c>
      <c r="D14" s="14" t="s">
        <v>419</v>
      </c>
      <c r="E14" s="14" t="s">
        <v>49</v>
      </c>
      <c r="F14" s="54" t="s">
        <v>1091</v>
      </c>
      <c r="G14" s="23">
        <v>770</v>
      </c>
      <c r="H14" s="23">
        <v>508.82040000000001</v>
      </c>
      <c r="I14" s="23">
        <v>3.9179200000000001</v>
      </c>
      <c r="J14" s="13">
        <v>4.6916598495427299E-5</v>
      </c>
      <c r="K14" s="13">
        <v>5.2259955770999997E-2</v>
      </c>
      <c r="L14" s="62">
        <v>1.2538250399999999E-4</v>
      </c>
    </row>
    <row r="15" spans="2:12" ht="12.75" customHeight="1" x14ac:dyDescent="0.2">
      <c r="B15" s="58" t="s">
        <v>937</v>
      </c>
      <c r="C15" s="14" t="s">
        <v>938</v>
      </c>
      <c r="D15" s="14" t="s">
        <v>419</v>
      </c>
      <c r="E15" s="14" t="s">
        <v>49</v>
      </c>
      <c r="F15" s="54" t="s">
        <v>1091</v>
      </c>
      <c r="G15" s="23">
        <v>180000</v>
      </c>
      <c r="H15" s="23">
        <v>23.1965</v>
      </c>
      <c r="I15" s="23">
        <v>41.753700000000002</v>
      </c>
      <c r="J15" s="54" t="s">
        <v>1091</v>
      </c>
      <c r="K15" s="13">
        <v>0.55694003841200002</v>
      </c>
      <c r="L15" s="62">
        <v>1.336215E-3</v>
      </c>
    </row>
    <row r="16" spans="2:12" ht="12.75" customHeight="1" thickBot="1" x14ac:dyDescent="0.25">
      <c r="B16" s="58" t="s">
        <v>939</v>
      </c>
      <c r="C16" s="14" t="s">
        <v>940</v>
      </c>
      <c r="D16" s="14" t="s">
        <v>419</v>
      </c>
      <c r="E16" s="14" t="s">
        <v>49</v>
      </c>
      <c r="F16" s="54" t="s">
        <v>1091</v>
      </c>
      <c r="G16" s="23">
        <v>770</v>
      </c>
      <c r="H16" s="23">
        <v>386.96699999999998</v>
      </c>
      <c r="I16" s="23">
        <v>2.9796499999999999</v>
      </c>
      <c r="J16" s="13">
        <v>4.6916598495427299E-5</v>
      </c>
      <c r="K16" s="13">
        <v>3.9744654615999998E-2</v>
      </c>
      <c r="L16" s="62">
        <v>9.5355693682661399E-5</v>
      </c>
    </row>
    <row r="17" spans="2:12" ht="12.75" customHeight="1" x14ac:dyDescent="0.2">
      <c r="B17" s="64" t="s">
        <v>941</v>
      </c>
      <c r="C17" s="69" t="s">
        <v>1091</v>
      </c>
      <c r="D17" s="69" t="s">
        <v>1091</v>
      </c>
      <c r="E17" s="69" t="s">
        <v>1091</v>
      </c>
      <c r="F17" s="69" t="s">
        <v>1091</v>
      </c>
      <c r="G17" s="69" t="s">
        <v>1091</v>
      </c>
      <c r="H17" s="69" t="s">
        <v>1091</v>
      </c>
      <c r="I17" s="69" t="s">
        <v>1091</v>
      </c>
      <c r="J17" s="69" t="s">
        <v>1091</v>
      </c>
      <c r="K17" s="69" t="s">
        <v>1091</v>
      </c>
      <c r="L17" s="70" t="s">
        <v>1091</v>
      </c>
    </row>
    <row r="18" spans="2:12" ht="12.75" hidden="1" customHeight="1" x14ac:dyDescent="0.2"/>
    <row r="19" spans="2:12" ht="12.75" hidden="1" customHeight="1" x14ac:dyDescent="0.2"/>
    <row r="20" spans="2:12" ht="12.75" hidden="1" customHeight="1" x14ac:dyDescent="0.2"/>
    <row r="21" spans="2:12" ht="12.75" hidden="1" customHeight="1" x14ac:dyDescent="0.2"/>
    <row r="22" spans="2:12" ht="12.75" hidden="1" customHeight="1" x14ac:dyDescent="0.2"/>
    <row r="23" spans="2:12" ht="12.75" hidden="1" customHeight="1" x14ac:dyDescent="0.2"/>
    <row r="24" spans="2:12" ht="12.75" hidden="1" customHeight="1" x14ac:dyDescent="0.2"/>
    <row r="25" spans="2:12" ht="12.75" hidden="1" customHeight="1" x14ac:dyDescent="0.2"/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L23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14482</v>
      </c>
    </row>
    <row r="6" spans="2:12" ht="12.75" customHeight="1" x14ac:dyDescent="0.2">
      <c r="B6" s="44" t="s">
        <v>942</v>
      </c>
      <c r="C6" s="45"/>
      <c r="D6" s="45"/>
      <c r="E6" s="45"/>
      <c r="F6" s="45"/>
      <c r="G6" s="45"/>
      <c r="H6" s="45"/>
      <c r="I6" s="45"/>
      <c r="J6" s="45"/>
      <c r="K6" s="45"/>
      <c r="L6" s="46"/>
    </row>
    <row r="7" spans="2:12" ht="12.75" customHeight="1" x14ac:dyDescent="0.2">
      <c r="B7" s="47" t="s">
        <v>943</v>
      </c>
      <c r="C7" s="48"/>
      <c r="D7" s="48"/>
      <c r="E7" s="48"/>
      <c r="F7" s="48"/>
      <c r="G7" s="48"/>
      <c r="H7" s="48"/>
      <c r="I7" s="48"/>
      <c r="J7" s="48"/>
      <c r="K7" s="48"/>
      <c r="L7" s="49"/>
    </row>
    <row r="8" spans="2:12" ht="12.75" customHeight="1" x14ac:dyDescent="0.2">
      <c r="B8" s="4" t="s">
        <v>71</v>
      </c>
      <c r="C8" s="4" t="s">
        <v>72</v>
      </c>
      <c r="D8" s="4" t="s">
        <v>200</v>
      </c>
      <c r="E8" s="4" t="s">
        <v>76</v>
      </c>
      <c r="F8" s="4" t="s">
        <v>111</v>
      </c>
      <c r="G8" s="4" t="s">
        <v>113</v>
      </c>
      <c r="H8" s="4" t="s">
        <v>114</v>
      </c>
      <c r="I8" s="4" t="s">
        <v>9</v>
      </c>
      <c r="J8" s="4" t="s">
        <v>116</v>
      </c>
      <c r="K8" s="4" t="s">
        <v>80</v>
      </c>
      <c r="L8" s="4" t="s">
        <v>202</v>
      </c>
    </row>
    <row r="9" spans="2:12" ht="12.75" customHeight="1" x14ac:dyDescent="0.2">
      <c r="B9" s="5"/>
      <c r="C9" s="5"/>
      <c r="D9" s="5"/>
      <c r="E9" s="5"/>
      <c r="F9" s="6" t="s">
        <v>118</v>
      </c>
      <c r="G9" s="6" t="s">
        <v>120</v>
      </c>
      <c r="H9" s="6" t="s">
        <v>121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944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945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946</v>
      </c>
      <c r="C13" s="9"/>
      <c r="D13" s="9"/>
      <c r="E13" s="9"/>
      <c r="F13" s="9"/>
      <c r="G13" s="9"/>
      <c r="H13" s="9"/>
      <c r="I13" s="9"/>
      <c r="J13" s="9"/>
      <c r="K13" s="9"/>
      <c r="L13" s="9"/>
    </row>
    <row r="14" spans="2:12" ht="12.75" customHeight="1" x14ac:dyDescent="0.2">
      <c r="B14" s="18" t="s">
        <v>947</v>
      </c>
      <c r="C14" s="9"/>
      <c r="D14" s="9"/>
      <c r="E14" s="9"/>
      <c r="F14" s="9"/>
      <c r="G14" s="9"/>
      <c r="H14" s="9"/>
      <c r="I14" s="9"/>
      <c r="J14" s="9"/>
      <c r="K14" s="9"/>
      <c r="L14" s="9"/>
    </row>
    <row r="15" spans="2:12" ht="12.75" customHeight="1" x14ac:dyDescent="0.2">
      <c r="B15" s="18" t="s">
        <v>948</v>
      </c>
      <c r="C15" s="9"/>
      <c r="D15" s="9"/>
      <c r="E15" s="9"/>
      <c r="F15" s="9"/>
      <c r="G15" s="9"/>
      <c r="H15" s="9"/>
      <c r="I15" s="9"/>
      <c r="J15" s="9"/>
      <c r="K15" s="9"/>
      <c r="L15" s="9"/>
    </row>
    <row r="16" spans="2:12" ht="12.75" customHeight="1" x14ac:dyDescent="0.2">
      <c r="B16" s="18" t="s">
        <v>949</v>
      </c>
      <c r="C16" s="9"/>
      <c r="D16" s="9"/>
      <c r="E16" s="9"/>
      <c r="F16" s="9"/>
      <c r="G16" s="9"/>
      <c r="H16" s="9"/>
      <c r="I16" s="9"/>
      <c r="J16" s="9"/>
      <c r="K16" s="9"/>
      <c r="L16" s="9"/>
    </row>
    <row r="17" spans="2:12" ht="12.75" customHeight="1" x14ac:dyDescent="0.2">
      <c r="B17" s="18" t="s">
        <v>950</v>
      </c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2:12" ht="12.75" customHeight="1" x14ac:dyDescent="0.2">
      <c r="B18" s="18" t="s">
        <v>951</v>
      </c>
      <c r="C18" s="9"/>
      <c r="D18" s="9"/>
      <c r="E18" s="9"/>
      <c r="F18" s="9"/>
      <c r="G18" s="9"/>
      <c r="H18" s="9"/>
      <c r="I18" s="9"/>
      <c r="J18" s="9"/>
      <c r="K18" s="9"/>
      <c r="L18" s="9"/>
    </row>
    <row r="19" spans="2:12" ht="12.75" customHeight="1" x14ac:dyDescent="0.2">
      <c r="B19" s="18" t="s">
        <v>952</v>
      </c>
      <c r="C19" s="9"/>
      <c r="D19" s="9"/>
      <c r="E19" s="9"/>
      <c r="F19" s="9"/>
      <c r="G19" s="9"/>
      <c r="H19" s="9"/>
      <c r="I19" s="9"/>
      <c r="J19" s="9"/>
      <c r="K19" s="9"/>
      <c r="L19" s="9"/>
    </row>
    <row r="20" spans="2:12" ht="12.75" customHeight="1" x14ac:dyDescent="0.2">
      <c r="B20" s="18" t="s">
        <v>953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2:12" ht="12.75" customHeight="1" x14ac:dyDescent="0.2">
      <c r="B21" s="18" t="s">
        <v>954</v>
      </c>
      <c r="C21" s="9"/>
      <c r="D21" s="9"/>
      <c r="E21" s="9"/>
      <c r="F21" s="9"/>
      <c r="G21" s="9"/>
      <c r="H21" s="9"/>
      <c r="I21" s="9"/>
      <c r="J21" s="9"/>
      <c r="K21" s="9"/>
      <c r="L21" s="9"/>
    </row>
    <row r="22" spans="2:12" ht="12.75" customHeight="1" x14ac:dyDescent="0.2">
      <c r="B22" s="18" t="s">
        <v>955</v>
      </c>
      <c r="C22" s="9"/>
      <c r="D22" s="9"/>
      <c r="E22" s="9"/>
      <c r="F22" s="9"/>
      <c r="G22" s="9"/>
      <c r="H22" s="9"/>
      <c r="I22" s="9"/>
      <c r="J22" s="9"/>
      <c r="K22" s="9"/>
      <c r="L22" s="9"/>
    </row>
    <row r="23" spans="2:12" ht="12.75" customHeight="1" x14ac:dyDescent="0.2">
      <c r="B23" s="18" t="s">
        <v>956</v>
      </c>
      <c r="C23" s="9"/>
      <c r="D23" s="9"/>
      <c r="E23" s="9"/>
      <c r="F23" s="9"/>
      <c r="G23" s="9"/>
      <c r="H23" s="9"/>
      <c r="I23" s="9"/>
      <c r="J23" s="9"/>
      <c r="K23" s="9"/>
      <c r="L23" s="9"/>
    </row>
  </sheetData>
  <mergeCells count="2">
    <mergeCell ref="B6:L6"/>
    <mergeCell ref="B7:L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topLeftCell="G1" workbookViewId="0">
      <selection activeCell="M1" sqref="M1:XFD1048576"/>
    </sheetView>
  </sheetViews>
  <sheetFormatPr defaultColWidth="0" defaultRowHeight="12.75" customHeight="1" zeroHeight="1" x14ac:dyDescent="0.2"/>
  <cols>
    <col min="1" max="1" width="9.140625" customWidth="1"/>
    <col min="2" max="2" width="54.28515625" bestFit="1" customWidth="1"/>
    <col min="3" max="3" width="29" bestFit="1" customWidth="1"/>
    <col min="4" max="4" width="16.28515625" bestFit="1" customWidth="1"/>
    <col min="5" max="5" width="10.85546875" customWidth="1"/>
    <col min="6" max="6" width="12.42578125" bestFit="1" customWidth="1"/>
    <col min="7" max="7" width="15" bestFit="1" customWidth="1"/>
    <col min="8" max="8" width="16.28515625" bestFit="1" customWidth="1"/>
    <col min="9" max="9" width="18.85546875" bestFit="1" customWidth="1"/>
    <col min="10" max="10" width="13.7109375" bestFit="1" customWidth="1"/>
    <col min="11" max="11" width="34" bestFit="1" customWidth="1"/>
    <col min="12" max="12" width="30.140625" bestFit="1" customWidth="1"/>
    <col min="53" max="16384" width="9.140625" hidden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14482</v>
      </c>
    </row>
    <row r="5" spans="2:12" ht="12.75" customHeight="1" x14ac:dyDescent="0.2"/>
    <row r="6" spans="2:12" ht="12.75" customHeight="1" thickBot="1" x14ac:dyDescent="0.25">
      <c r="B6" s="63" t="s">
        <v>70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</row>
    <row r="7" spans="2:12" ht="12.75" customHeight="1" thickBot="1" x14ac:dyDescent="0.25">
      <c r="B7" s="56" t="s">
        <v>71</v>
      </c>
      <c r="C7" s="4" t="s">
        <v>72</v>
      </c>
      <c r="D7" s="4" t="s">
        <v>73</v>
      </c>
      <c r="E7" s="4" t="s">
        <v>74</v>
      </c>
      <c r="F7" s="4" t="s">
        <v>75</v>
      </c>
      <c r="G7" s="4" t="s">
        <v>76</v>
      </c>
      <c r="H7" s="4" t="s">
        <v>77</v>
      </c>
      <c r="I7" s="4" t="s">
        <v>78</v>
      </c>
      <c r="J7" s="4" t="s">
        <v>79</v>
      </c>
      <c r="K7" s="4" t="s">
        <v>80</v>
      </c>
      <c r="L7" s="59" t="s">
        <v>81</v>
      </c>
    </row>
    <row r="8" spans="2:12" ht="12.75" customHeight="1" x14ac:dyDescent="0.2">
      <c r="B8" s="66" t="s">
        <v>1091</v>
      </c>
      <c r="C8" s="52" t="s">
        <v>1091</v>
      </c>
      <c r="D8" s="52" t="s">
        <v>1091</v>
      </c>
      <c r="E8" s="52" t="s">
        <v>1091</v>
      </c>
      <c r="F8" s="52" t="s">
        <v>1091</v>
      </c>
      <c r="G8" s="52" t="s">
        <v>1091</v>
      </c>
      <c r="H8" s="4" t="s">
        <v>12</v>
      </c>
      <c r="I8" s="4" t="s">
        <v>12</v>
      </c>
      <c r="J8" s="4" t="s">
        <v>11</v>
      </c>
      <c r="K8" s="4" t="s">
        <v>12</v>
      </c>
      <c r="L8" s="59" t="s">
        <v>12</v>
      </c>
    </row>
    <row r="9" spans="2:12" ht="12.75" customHeight="1" x14ac:dyDescent="0.2">
      <c r="B9" s="67" t="s">
        <v>1091</v>
      </c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  <c r="L9" s="60" t="s">
        <v>89</v>
      </c>
    </row>
    <row r="10" spans="2:12" ht="12.75" customHeight="1" x14ac:dyDescent="0.2">
      <c r="B10" s="57" t="s">
        <v>90</v>
      </c>
      <c r="C10" s="54" t="s">
        <v>1091</v>
      </c>
      <c r="D10" s="54" t="s">
        <v>1091</v>
      </c>
      <c r="E10" s="54" t="s">
        <v>1091</v>
      </c>
      <c r="F10" s="54" t="s">
        <v>1091</v>
      </c>
      <c r="G10" s="54" t="s">
        <v>1091</v>
      </c>
      <c r="H10" s="54" t="s">
        <v>1091</v>
      </c>
      <c r="I10" s="54" t="s">
        <v>1091</v>
      </c>
      <c r="J10" s="19">
        <v>2664.77756</v>
      </c>
      <c r="K10" s="20">
        <v>1</v>
      </c>
      <c r="L10" s="61">
        <v>8.5279047117000004E-2</v>
      </c>
    </row>
    <row r="11" spans="2:12" ht="12.75" customHeight="1" x14ac:dyDescent="0.2">
      <c r="B11" s="57" t="s">
        <v>91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19">
        <v>2664.77756</v>
      </c>
      <c r="K11" s="20">
        <v>1</v>
      </c>
      <c r="L11" s="61">
        <v>8.5279047117000004E-2</v>
      </c>
    </row>
    <row r="12" spans="2:12" ht="12.75" customHeight="1" x14ac:dyDescent="0.2">
      <c r="B12" s="57" t="s">
        <v>92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19">
        <v>2497.1413200000002</v>
      </c>
      <c r="K12" s="20">
        <v>0.93709184491899999</v>
      </c>
      <c r="L12" s="61">
        <v>7.9914299595999994E-2</v>
      </c>
    </row>
    <row r="13" spans="2:12" ht="12.75" customHeight="1" x14ac:dyDescent="0.2">
      <c r="B13" s="58" t="s">
        <v>93</v>
      </c>
      <c r="C13" s="14" t="s">
        <v>94</v>
      </c>
      <c r="D13" s="21">
        <v>12</v>
      </c>
      <c r="E13" s="14" t="s">
        <v>95</v>
      </c>
      <c r="F13" s="14" t="s">
        <v>96</v>
      </c>
      <c r="G13" s="14" t="s">
        <v>49</v>
      </c>
      <c r="H13" s="54" t="s">
        <v>1091</v>
      </c>
      <c r="I13" s="54" t="s">
        <v>1091</v>
      </c>
      <c r="J13" s="12">
        <v>2497.1413200000002</v>
      </c>
      <c r="K13" s="13">
        <v>0.93709184491899999</v>
      </c>
      <c r="L13" s="62">
        <v>7.9914299595999994E-2</v>
      </c>
    </row>
    <row r="14" spans="2:12" ht="12.75" customHeight="1" x14ac:dyDescent="0.2">
      <c r="B14" s="57" t="s">
        <v>97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54" t="s">
        <v>1091</v>
      </c>
      <c r="J14" s="19">
        <v>167.63623999999999</v>
      </c>
      <c r="K14" s="20">
        <v>6.290815508E-2</v>
      </c>
      <c r="L14" s="61">
        <v>5.3647475209999997E-3</v>
      </c>
    </row>
    <row r="15" spans="2:12" ht="12.75" customHeight="1" x14ac:dyDescent="0.2">
      <c r="B15" s="58" t="s">
        <v>98</v>
      </c>
      <c r="C15" s="14" t="s">
        <v>99</v>
      </c>
      <c r="D15" s="21">
        <v>12</v>
      </c>
      <c r="E15" s="14" t="s">
        <v>95</v>
      </c>
      <c r="F15" s="14" t="s">
        <v>96</v>
      </c>
      <c r="G15" s="14" t="s">
        <v>50</v>
      </c>
      <c r="H15" s="54" t="s">
        <v>1091</v>
      </c>
      <c r="I15" s="54" t="s">
        <v>1091</v>
      </c>
      <c r="J15" s="12">
        <v>167.73750999999999</v>
      </c>
      <c r="K15" s="13">
        <v>6.2946158252000006E-2</v>
      </c>
      <c r="L15" s="62">
        <v>5.3679883950000003E-3</v>
      </c>
    </row>
    <row r="16" spans="2:12" ht="12.75" customHeight="1" x14ac:dyDescent="0.2">
      <c r="B16" s="58" t="s">
        <v>100</v>
      </c>
      <c r="C16" s="14" t="s">
        <v>101</v>
      </c>
      <c r="D16" s="21">
        <v>12</v>
      </c>
      <c r="E16" s="14" t="s">
        <v>95</v>
      </c>
      <c r="F16" s="14" t="s">
        <v>96</v>
      </c>
      <c r="G16" s="14" t="s">
        <v>50</v>
      </c>
      <c r="H16" s="54" t="s">
        <v>1091</v>
      </c>
      <c r="I16" s="54" t="s">
        <v>1091</v>
      </c>
      <c r="J16" s="12">
        <v>-0.10127</v>
      </c>
      <c r="K16" s="13">
        <v>-3.8003172017104501E-5</v>
      </c>
      <c r="L16" s="62">
        <v>-3.24087429706278E-6</v>
      </c>
    </row>
    <row r="17" spans="2:12" ht="12.75" customHeight="1" x14ac:dyDescent="0.2">
      <c r="B17" s="57" t="s">
        <v>102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54" t="s">
        <v>1091</v>
      </c>
      <c r="L17" s="68" t="s">
        <v>1091</v>
      </c>
    </row>
    <row r="18" spans="2:12" ht="12.75" customHeight="1" x14ac:dyDescent="0.2">
      <c r="B18" s="57" t="s">
        <v>103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54" t="s">
        <v>1091</v>
      </c>
      <c r="I18" s="54" t="s">
        <v>1091</v>
      </c>
      <c r="J18" s="54" t="s">
        <v>1091</v>
      </c>
      <c r="K18" s="54" t="s">
        <v>1091</v>
      </c>
      <c r="L18" s="68" t="s">
        <v>1091</v>
      </c>
    </row>
    <row r="19" spans="2:12" ht="12.75" customHeight="1" x14ac:dyDescent="0.2">
      <c r="B19" s="57" t="s">
        <v>104</v>
      </c>
      <c r="C19" s="54" t="s">
        <v>1091</v>
      </c>
      <c r="D19" s="54" t="s">
        <v>1091</v>
      </c>
      <c r="E19" s="54" t="s">
        <v>1091</v>
      </c>
      <c r="F19" s="54" t="s">
        <v>1091</v>
      </c>
      <c r="G19" s="54" t="s">
        <v>1091</v>
      </c>
      <c r="H19" s="54" t="s">
        <v>1091</v>
      </c>
      <c r="I19" s="54" t="s">
        <v>1091</v>
      </c>
      <c r="J19" s="54" t="s">
        <v>1091</v>
      </c>
      <c r="K19" s="54" t="s">
        <v>1091</v>
      </c>
      <c r="L19" s="68" t="s">
        <v>1091</v>
      </c>
    </row>
    <row r="20" spans="2:12" ht="12.75" customHeight="1" x14ac:dyDescent="0.2">
      <c r="B20" s="57" t="s">
        <v>105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54" t="s">
        <v>1091</v>
      </c>
      <c r="L20" s="68" t="s">
        <v>1091</v>
      </c>
    </row>
    <row r="21" spans="2:12" ht="12.75" customHeight="1" x14ac:dyDescent="0.2">
      <c r="B21" s="57" t="s">
        <v>106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54" t="s">
        <v>1091</v>
      </c>
      <c r="L21" s="68" t="s">
        <v>1091</v>
      </c>
    </row>
    <row r="22" spans="2:12" ht="12.75" customHeight="1" x14ac:dyDescent="0.2">
      <c r="B22" s="57" t="s">
        <v>107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54" t="s">
        <v>1091</v>
      </c>
      <c r="I22" s="54" t="s">
        <v>1091</v>
      </c>
      <c r="J22" s="54" t="s">
        <v>1091</v>
      </c>
      <c r="K22" s="54" t="s">
        <v>1091</v>
      </c>
      <c r="L22" s="68" t="s">
        <v>1091</v>
      </c>
    </row>
    <row r="23" spans="2:12" ht="12.75" customHeight="1" thickBot="1" x14ac:dyDescent="0.25">
      <c r="B23" s="57" t="s">
        <v>97</v>
      </c>
      <c r="C23" s="54" t="s">
        <v>1091</v>
      </c>
      <c r="D23" s="54" t="s">
        <v>1091</v>
      </c>
      <c r="E23" s="54" t="s">
        <v>1091</v>
      </c>
      <c r="F23" s="54" t="s">
        <v>1091</v>
      </c>
      <c r="G23" s="54" t="s">
        <v>1091</v>
      </c>
      <c r="H23" s="54" t="s">
        <v>1091</v>
      </c>
      <c r="I23" s="54" t="s">
        <v>1091</v>
      </c>
      <c r="J23" s="54" t="s">
        <v>1091</v>
      </c>
      <c r="K23" s="54" t="s">
        <v>1091</v>
      </c>
      <c r="L23" s="68" t="s">
        <v>1091</v>
      </c>
    </row>
    <row r="24" spans="2:12" ht="12.75" customHeight="1" x14ac:dyDescent="0.2">
      <c r="B24" s="64" t="s">
        <v>106</v>
      </c>
      <c r="C24" s="69" t="s">
        <v>1091</v>
      </c>
      <c r="D24" s="69" t="s">
        <v>1091</v>
      </c>
      <c r="E24" s="69" t="s">
        <v>1091</v>
      </c>
      <c r="F24" s="69" t="s">
        <v>1091</v>
      </c>
      <c r="G24" s="69" t="s">
        <v>1091</v>
      </c>
      <c r="H24" s="69" t="s">
        <v>1091</v>
      </c>
      <c r="I24" s="69" t="s">
        <v>1091</v>
      </c>
      <c r="J24" s="69" t="s">
        <v>1091</v>
      </c>
      <c r="K24" s="69" t="s">
        <v>1091</v>
      </c>
      <c r="L24" s="70" t="s">
        <v>1091</v>
      </c>
    </row>
    <row r="25" spans="2:12" ht="12.75" hidden="1" customHeight="1" x14ac:dyDescent="0.2"/>
    <row r="26" spans="2:12" ht="12.75" hidden="1" customHeight="1" x14ac:dyDescent="0.2"/>
    <row r="27" spans="2:12" ht="12.75" hidden="1" customHeight="1" x14ac:dyDescent="0.2"/>
    <row r="28" spans="2:12" ht="12.75" hidden="1" customHeight="1" x14ac:dyDescent="0.2"/>
    <row r="29" spans="2:12" ht="12.75" hidden="1" customHeight="1" x14ac:dyDescent="0.2"/>
    <row r="30" spans="2:12" ht="12.75" hidden="1" customHeight="1" x14ac:dyDescent="0.2"/>
    <row r="31" spans="2:12" ht="12.75" hidden="1" customHeight="1" x14ac:dyDescent="0.2"/>
    <row r="32" spans="2:1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Z10000"/>
  <sheetViews>
    <sheetView rightToLeft="1" topLeftCell="E1" workbookViewId="0">
      <selection activeCell="L1" sqref="L1:XFD1048576"/>
    </sheetView>
  </sheetViews>
  <sheetFormatPr defaultColWidth="0" defaultRowHeight="12.75" customHeight="1" zeroHeight="1" x14ac:dyDescent="0.2"/>
  <cols>
    <col min="1" max="1" width="9.140625" customWidth="1"/>
    <col min="2" max="2" width="32.7109375" bestFit="1" customWidth="1"/>
    <col min="3" max="3" width="29" bestFit="1" customWidth="1"/>
    <col min="4" max="5" width="13.7109375" bestFit="1" customWidth="1"/>
    <col min="6" max="6" width="17.5703125" bestFit="1" customWidth="1"/>
    <col min="7" max="7" width="12.42578125" bestFit="1" customWidth="1"/>
    <col min="8" max="8" width="11.28515625" bestFit="1" customWidth="1"/>
    <col min="9" max="9" width="13.7109375" bestFit="1" customWidth="1"/>
    <col min="10" max="10" width="34" bestFit="1" customWidth="1"/>
    <col min="11" max="11" width="30.140625" bestFit="1" customWidth="1"/>
    <col min="53" max="16384" width="9.140625" hidden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14482</v>
      </c>
    </row>
    <row r="5" spans="2:11" ht="12.75" customHeight="1" x14ac:dyDescent="0.2"/>
    <row r="6" spans="2:11" ht="12.75" customHeight="1" thickBot="1" x14ac:dyDescent="0.25">
      <c r="B6" s="63" t="s">
        <v>957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</row>
    <row r="7" spans="2:11" ht="12.75" customHeight="1" thickBot="1" x14ac:dyDescent="0.25">
      <c r="B7" s="71" t="s">
        <v>958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</row>
    <row r="8" spans="2:11" ht="12.75" customHeight="1" x14ac:dyDescent="0.2">
      <c r="B8" s="56" t="s">
        <v>71</v>
      </c>
      <c r="C8" s="4" t="s">
        <v>72</v>
      </c>
      <c r="D8" s="4" t="s">
        <v>200</v>
      </c>
      <c r="E8" s="4" t="s">
        <v>76</v>
      </c>
      <c r="F8" s="4" t="s">
        <v>111</v>
      </c>
      <c r="G8" s="4" t="s">
        <v>113</v>
      </c>
      <c r="H8" s="4" t="s">
        <v>114</v>
      </c>
      <c r="I8" s="4" t="s">
        <v>9</v>
      </c>
      <c r="J8" s="4" t="s">
        <v>80</v>
      </c>
      <c r="K8" s="59" t="s">
        <v>202</v>
      </c>
    </row>
    <row r="9" spans="2:11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6" t="s">
        <v>118</v>
      </c>
      <c r="G9" s="6" t="s">
        <v>120</v>
      </c>
      <c r="H9" s="6" t="s">
        <v>121</v>
      </c>
      <c r="I9" s="6" t="s">
        <v>11</v>
      </c>
      <c r="J9" s="6" t="s">
        <v>12</v>
      </c>
      <c r="K9" s="60" t="s">
        <v>12</v>
      </c>
    </row>
    <row r="10" spans="2:11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0" t="s">
        <v>88</v>
      </c>
    </row>
    <row r="11" spans="2:11" ht="12.75" customHeight="1" x14ac:dyDescent="0.2">
      <c r="B11" s="57" t="s">
        <v>959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22">
        <v>35.505119999999998</v>
      </c>
      <c r="J11" s="20">
        <v>1</v>
      </c>
      <c r="K11" s="61">
        <v>1.1362459840000001E-3</v>
      </c>
    </row>
    <row r="12" spans="2:11" ht="12.75" customHeight="1" x14ac:dyDescent="0.2">
      <c r="B12" s="57" t="s">
        <v>960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22">
        <v>35.505119999999998</v>
      </c>
      <c r="J12" s="20">
        <v>1</v>
      </c>
      <c r="K12" s="61">
        <v>1.1362459840000001E-3</v>
      </c>
    </row>
    <row r="13" spans="2:11" ht="12.75" customHeight="1" x14ac:dyDescent="0.2">
      <c r="B13" s="57" t="s">
        <v>961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68" t="s">
        <v>1091</v>
      </c>
    </row>
    <row r="14" spans="2:11" ht="12.75" customHeight="1" x14ac:dyDescent="0.2">
      <c r="B14" s="57" t="s">
        <v>962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22">
        <v>35.505119999999998</v>
      </c>
      <c r="J14" s="20">
        <v>1</v>
      </c>
      <c r="K14" s="61">
        <v>1.1362459840000001E-3</v>
      </c>
    </row>
    <row r="15" spans="2:11" ht="12.75" customHeight="1" x14ac:dyDescent="0.2">
      <c r="B15" s="58" t="s">
        <v>963</v>
      </c>
      <c r="C15" s="14" t="s">
        <v>964</v>
      </c>
      <c r="D15" s="14" t="s">
        <v>965</v>
      </c>
      <c r="E15" s="14" t="s">
        <v>49</v>
      </c>
      <c r="F15" s="54" t="s">
        <v>1091</v>
      </c>
      <c r="G15" s="23">
        <v>-120000</v>
      </c>
      <c r="H15" s="23">
        <v>-2746.3208</v>
      </c>
      <c r="I15" s="23">
        <v>32.955849999999998</v>
      </c>
      <c r="J15" s="13">
        <v>0.92819993285400004</v>
      </c>
      <c r="K15" s="62">
        <v>1.0546634459999999E-3</v>
      </c>
    </row>
    <row r="16" spans="2:11" ht="12.75" customHeight="1" x14ac:dyDescent="0.2">
      <c r="B16" s="58" t="s">
        <v>966</v>
      </c>
      <c r="C16" s="14" t="s">
        <v>967</v>
      </c>
      <c r="D16" s="14" t="s">
        <v>965</v>
      </c>
      <c r="E16" s="14" t="s">
        <v>49</v>
      </c>
      <c r="F16" s="54" t="s">
        <v>1091</v>
      </c>
      <c r="G16" s="23">
        <v>-36600</v>
      </c>
      <c r="H16" s="23">
        <v>-696.52189999999996</v>
      </c>
      <c r="I16" s="23">
        <v>2.5492699999999999</v>
      </c>
      <c r="J16" s="13">
        <v>7.1800067144999993E-2</v>
      </c>
      <c r="K16" s="62">
        <v>8.15825379606324E-5</v>
      </c>
    </row>
    <row r="17" spans="2:11" ht="12.75" customHeight="1" x14ac:dyDescent="0.2">
      <c r="B17" s="57" t="s">
        <v>968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68" t="s">
        <v>1091</v>
      </c>
    </row>
    <row r="18" spans="2:11" ht="12.75" customHeight="1" x14ac:dyDescent="0.2">
      <c r="B18" s="57" t="s">
        <v>969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54" t="s">
        <v>1091</v>
      </c>
      <c r="I18" s="54" t="s">
        <v>1091</v>
      </c>
      <c r="J18" s="54" t="s">
        <v>1091</v>
      </c>
      <c r="K18" s="68" t="s">
        <v>1091</v>
      </c>
    </row>
    <row r="19" spans="2:11" ht="12.75" customHeight="1" x14ac:dyDescent="0.2">
      <c r="B19" s="57" t="s">
        <v>970</v>
      </c>
      <c r="C19" s="54" t="s">
        <v>1091</v>
      </c>
      <c r="D19" s="54" t="s">
        <v>1091</v>
      </c>
      <c r="E19" s="54" t="s">
        <v>1091</v>
      </c>
      <c r="F19" s="54" t="s">
        <v>1091</v>
      </c>
      <c r="G19" s="54" t="s">
        <v>1091</v>
      </c>
      <c r="H19" s="54" t="s">
        <v>1091</v>
      </c>
      <c r="I19" s="54" t="s">
        <v>1091</v>
      </c>
      <c r="J19" s="54" t="s">
        <v>1091</v>
      </c>
      <c r="K19" s="68" t="s">
        <v>1091</v>
      </c>
    </row>
    <row r="20" spans="2:11" ht="12.75" customHeight="1" x14ac:dyDescent="0.2">
      <c r="B20" s="57" t="s">
        <v>971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68" t="s">
        <v>1091</v>
      </c>
    </row>
    <row r="21" spans="2:11" ht="12.75" customHeight="1" x14ac:dyDescent="0.2">
      <c r="B21" s="57" t="s">
        <v>972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68" t="s">
        <v>1091</v>
      </c>
    </row>
    <row r="22" spans="2:11" ht="12.75" customHeight="1" x14ac:dyDescent="0.2">
      <c r="B22" s="57" t="s">
        <v>973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54" t="s">
        <v>1091</v>
      </c>
      <c r="I22" s="54" t="s">
        <v>1091</v>
      </c>
      <c r="J22" s="54" t="s">
        <v>1091</v>
      </c>
      <c r="K22" s="68" t="s">
        <v>1091</v>
      </c>
    </row>
    <row r="23" spans="2:11" ht="12.75" customHeight="1" thickBot="1" x14ac:dyDescent="0.25">
      <c r="B23" s="57" t="s">
        <v>974</v>
      </c>
      <c r="C23" s="54" t="s">
        <v>1091</v>
      </c>
      <c r="D23" s="54" t="s">
        <v>1091</v>
      </c>
      <c r="E23" s="54" t="s">
        <v>1091</v>
      </c>
      <c r="F23" s="54" t="s">
        <v>1091</v>
      </c>
      <c r="G23" s="54" t="s">
        <v>1091</v>
      </c>
      <c r="H23" s="54" t="s">
        <v>1091</v>
      </c>
      <c r="I23" s="54" t="s">
        <v>1091</v>
      </c>
      <c r="J23" s="54" t="s">
        <v>1091</v>
      </c>
      <c r="K23" s="68" t="s">
        <v>1091</v>
      </c>
    </row>
    <row r="24" spans="2:11" ht="12.75" customHeight="1" x14ac:dyDescent="0.2">
      <c r="B24" s="64" t="s">
        <v>975</v>
      </c>
      <c r="C24" s="69" t="s">
        <v>1091</v>
      </c>
      <c r="D24" s="69" t="s">
        <v>1091</v>
      </c>
      <c r="E24" s="69" t="s">
        <v>1091</v>
      </c>
      <c r="F24" s="69" t="s">
        <v>1091</v>
      </c>
      <c r="G24" s="69" t="s">
        <v>1091</v>
      </c>
      <c r="H24" s="69" t="s">
        <v>1091</v>
      </c>
      <c r="I24" s="69" t="s">
        <v>1091</v>
      </c>
      <c r="J24" s="69" t="s">
        <v>1091</v>
      </c>
      <c r="K24" s="70" t="s">
        <v>1091</v>
      </c>
    </row>
    <row r="25" spans="2:11" ht="12.75" hidden="1" customHeight="1" x14ac:dyDescent="0.2"/>
    <row r="26" spans="2:11" ht="12.75" hidden="1" customHeight="1" x14ac:dyDescent="0.2"/>
    <row r="27" spans="2:11" ht="12.75" hidden="1" customHeight="1" x14ac:dyDescent="0.2"/>
    <row r="28" spans="2:11" ht="12.75" hidden="1" customHeight="1" x14ac:dyDescent="0.2"/>
    <row r="29" spans="2:11" ht="12.75" hidden="1" customHeight="1" x14ac:dyDescent="0.2"/>
    <row r="30" spans="2:11" ht="12.75" hidden="1" customHeight="1" x14ac:dyDescent="0.2"/>
    <row r="31" spans="2:11" ht="12.75" hidden="1" customHeight="1" x14ac:dyDescent="0.2"/>
    <row r="32" spans="2:11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Q31"/>
  <sheetViews>
    <sheetView rightToLeft="1" workbookViewId="0"/>
  </sheetViews>
  <sheetFormatPr defaultRowHeight="12.75" customHeight="1" x14ac:dyDescent="0.2"/>
  <cols>
    <col min="2" max="2" width="68.140625" bestFit="1" customWidth="1"/>
    <col min="3" max="3" width="29" bestFit="1" customWidth="1"/>
    <col min="4" max="4" width="1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17.5703125" bestFit="1" customWidth="1"/>
    <col min="12" max="12" width="12.42578125" bestFit="1" customWidth="1"/>
    <col min="13" max="13" width="10" bestFit="1" customWidth="1"/>
    <col min="14" max="14" width="13.7109375" bestFit="1" customWidth="1"/>
    <col min="15" max="15" width="29" bestFit="1" customWidth="1"/>
    <col min="16" max="16" width="34" bestFit="1" customWidth="1"/>
    <col min="17" max="17" width="30.140625" bestFit="1" customWidth="1"/>
  </cols>
  <sheetData>
    <row r="1" spans="2:17" ht="12.75" customHeight="1" x14ac:dyDescent="0.2">
      <c r="B1" s="1" t="s">
        <v>69</v>
      </c>
      <c r="C1" s="1" t="s">
        <v>1</v>
      </c>
    </row>
    <row r="2" spans="2:17" ht="12.75" customHeight="1" x14ac:dyDescent="0.2">
      <c r="B2" s="1" t="s">
        <v>2</v>
      </c>
      <c r="C2" s="1" t="s">
        <v>3</v>
      </c>
    </row>
    <row r="3" spans="2:17" ht="12.75" customHeight="1" x14ac:dyDescent="0.2">
      <c r="B3" s="1" t="s">
        <v>4</v>
      </c>
      <c r="C3" s="1" t="s">
        <v>5</v>
      </c>
    </row>
    <row r="4" spans="2:17" ht="12.75" customHeight="1" x14ac:dyDescent="0.2">
      <c r="B4" s="1" t="s">
        <v>6</v>
      </c>
      <c r="C4" s="2">
        <v>14482</v>
      </c>
    </row>
    <row r="6" spans="2:17" ht="12.75" customHeight="1" x14ac:dyDescent="0.2">
      <c r="B6" s="50" t="s">
        <v>976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6"/>
    </row>
    <row r="7" spans="2:17" ht="12.75" customHeight="1" x14ac:dyDescent="0.2">
      <c r="B7" s="47" t="s">
        <v>977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9"/>
    </row>
    <row r="8" spans="2:17" ht="12.75" customHeight="1" x14ac:dyDescent="0.2">
      <c r="B8" s="4" t="s">
        <v>71</v>
      </c>
      <c r="C8" s="4" t="s">
        <v>72</v>
      </c>
      <c r="D8" s="4" t="s">
        <v>840</v>
      </c>
      <c r="E8" s="4" t="s">
        <v>74</v>
      </c>
      <c r="F8" s="4" t="s">
        <v>75</v>
      </c>
      <c r="G8" s="4" t="s">
        <v>111</v>
      </c>
      <c r="H8" s="4" t="s">
        <v>112</v>
      </c>
      <c r="I8" s="4" t="s">
        <v>76</v>
      </c>
      <c r="J8" s="4" t="s">
        <v>77</v>
      </c>
      <c r="K8" s="4" t="s">
        <v>215</v>
      </c>
      <c r="L8" s="4" t="s">
        <v>113</v>
      </c>
      <c r="M8" s="4" t="s">
        <v>114</v>
      </c>
      <c r="N8" s="4" t="s">
        <v>9</v>
      </c>
      <c r="O8" s="4" t="s">
        <v>116</v>
      </c>
      <c r="P8" s="4" t="s">
        <v>80</v>
      </c>
      <c r="Q8" s="4" t="s">
        <v>202</v>
      </c>
    </row>
    <row r="9" spans="2:17" ht="12.75" customHeight="1" x14ac:dyDescent="0.2">
      <c r="B9" s="5"/>
      <c r="C9" s="5"/>
      <c r="D9" s="5"/>
      <c r="E9" s="5"/>
      <c r="F9" s="5"/>
      <c r="G9" s="6" t="s">
        <v>118</v>
      </c>
      <c r="H9" s="6" t="s">
        <v>119</v>
      </c>
      <c r="I9" s="5"/>
      <c r="J9" s="6" t="s">
        <v>12</v>
      </c>
      <c r="K9" s="6" t="s">
        <v>12</v>
      </c>
      <c r="L9" s="6" t="s">
        <v>120</v>
      </c>
      <c r="M9" s="6" t="s">
        <v>121</v>
      </c>
      <c r="N9" s="6" t="s">
        <v>11</v>
      </c>
      <c r="O9" s="6" t="s">
        <v>12</v>
      </c>
      <c r="P9" s="6" t="s">
        <v>12</v>
      </c>
      <c r="Q9" s="6" t="s">
        <v>12</v>
      </c>
    </row>
    <row r="10" spans="2:17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" t="s">
        <v>126</v>
      </c>
    </row>
    <row r="11" spans="2:17" ht="12.75" customHeight="1" x14ac:dyDescent="0.2">
      <c r="B11" s="18" t="s">
        <v>978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2:17" ht="12.75" customHeight="1" x14ac:dyDescent="0.2">
      <c r="B12" s="18" t="s">
        <v>979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2:17" ht="12.75" customHeight="1" x14ac:dyDescent="0.2">
      <c r="B13" s="18" t="s">
        <v>980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2:17" ht="12.75" customHeight="1" x14ac:dyDescent="0.2">
      <c r="B14" s="18" t="s">
        <v>981</v>
      </c>
      <c r="C14" s="9"/>
      <c r="D14" s="9"/>
      <c r="E14" s="9"/>
      <c r="F14" s="9"/>
      <c r="G14" s="9"/>
      <c r="H14" s="28">
        <v>0</v>
      </c>
      <c r="I14" s="9"/>
      <c r="J14" s="9"/>
      <c r="K14" s="9"/>
      <c r="L14" s="9"/>
      <c r="M14" s="9"/>
      <c r="N14" s="9"/>
      <c r="O14" s="9"/>
      <c r="P14" s="9"/>
      <c r="Q14" s="9"/>
    </row>
    <row r="15" spans="2:17" ht="12.75" customHeight="1" x14ac:dyDescent="0.2">
      <c r="B15" s="18" t="s">
        <v>982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</row>
    <row r="16" spans="2:17" ht="12.75" customHeight="1" x14ac:dyDescent="0.2">
      <c r="B16" s="18" t="s">
        <v>983</v>
      </c>
      <c r="C16" s="9"/>
      <c r="D16" s="9"/>
      <c r="E16" s="9"/>
      <c r="F16" s="9"/>
      <c r="G16" s="9"/>
      <c r="H16" s="28">
        <v>0</v>
      </c>
      <c r="I16" s="9"/>
      <c r="J16" s="9"/>
      <c r="K16" s="9"/>
      <c r="L16" s="9"/>
      <c r="M16" s="9"/>
      <c r="N16" s="9"/>
      <c r="O16" s="9"/>
      <c r="P16" s="9"/>
      <c r="Q16" s="9"/>
    </row>
    <row r="17" spans="2:17" ht="12.75" customHeight="1" x14ac:dyDescent="0.2">
      <c r="B17" s="18" t="s">
        <v>984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2:17" ht="12.75" customHeight="1" x14ac:dyDescent="0.2">
      <c r="B18" s="18" t="s">
        <v>985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2:17" ht="12.75" customHeight="1" x14ac:dyDescent="0.2">
      <c r="B19" s="18" t="s">
        <v>986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2:17" ht="12.75" customHeight="1" x14ac:dyDescent="0.2">
      <c r="B20" s="18" t="s">
        <v>987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2:17" ht="12.75" customHeight="1" x14ac:dyDescent="0.2">
      <c r="B21" s="18" t="s">
        <v>988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2:17" ht="12.75" customHeight="1" x14ac:dyDescent="0.2">
      <c r="B22" s="18" t="s">
        <v>989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2:17" ht="12.75" customHeight="1" x14ac:dyDescent="0.2">
      <c r="B23" s="18" t="s">
        <v>990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2:17" ht="12.75" customHeight="1" x14ac:dyDescent="0.2">
      <c r="B24" s="18" t="s">
        <v>991</v>
      </c>
      <c r="C24" s="9"/>
      <c r="D24" s="9"/>
      <c r="E24" s="9"/>
      <c r="F24" s="9"/>
      <c r="G24" s="9"/>
      <c r="H24" s="28">
        <v>0</v>
      </c>
      <c r="I24" s="9"/>
      <c r="J24" s="9"/>
      <c r="K24" s="9"/>
      <c r="L24" s="9"/>
      <c r="M24" s="9"/>
      <c r="N24" s="9"/>
      <c r="O24" s="9"/>
      <c r="P24" s="9"/>
      <c r="Q24" s="9"/>
    </row>
    <row r="25" spans="2:17" ht="12.75" customHeight="1" x14ac:dyDescent="0.2">
      <c r="B25" s="18" t="s">
        <v>992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2:17" ht="12.75" customHeight="1" x14ac:dyDescent="0.2">
      <c r="B26" s="18" t="s">
        <v>993</v>
      </c>
      <c r="C26" s="9"/>
      <c r="D26" s="9"/>
      <c r="E26" s="9"/>
      <c r="F26" s="9"/>
      <c r="G26" s="9"/>
      <c r="H26" s="28">
        <v>0</v>
      </c>
      <c r="I26" s="9"/>
      <c r="J26" s="9"/>
      <c r="K26" s="9"/>
      <c r="L26" s="9"/>
      <c r="M26" s="9"/>
      <c r="N26" s="9"/>
      <c r="O26" s="9"/>
      <c r="P26" s="9"/>
      <c r="Q26" s="9"/>
    </row>
    <row r="27" spans="2:17" ht="12.75" customHeight="1" x14ac:dyDescent="0.2">
      <c r="B27" s="18" t="s">
        <v>994</v>
      </c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2:17" ht="12.75" customHeight="1" x14ac:dyDescent="0.2">
      <c r="B28" s="18" t="s">
        <v>995</v>
      </c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2:17" ht="12.75" customHeight="1" x14ac:dyDescent="0.2">
      <c r="B29" s="18" t="s">
        <v>996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2:17" ht="12.75" customHeight="1" x14ac:dyDescent="0.2">
      <c r="B30" s="18" t="s">
        <v>997</v>
      </c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2:17" ht="12.75" customHeight="1" x14ac:dyDescent="0.2">
      <c r="B31" s="18" t="s">
        <v>998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</sheetData>
  <mergeCells count="2">
    <mergeCell ref="B6:Q6"/>
    <mergeCell ref="B7:Q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R22"/>
  <sheetViews>
    <sheetView rightToLeft="1" workbookViewId="0"/>
  </sheetViews>
  <sheetFormatPr defaultRowHeight="12.75" customHeight="1" x14ac:dyDescent="0.2"/>
  <cols>
    <col min="2" max="2" width="55.5703125" bestFit="1" customWidth="1"/>
    <col min="3" max="3" width="29" bestFit="1" customWidth="1"/>
    <col min="4" max="4" width="13.7109375" bestFit="1" customWidth="1"/>
    <col min="5" max="5" width="16.28515625" bestFit="1" customWidth="1"/>
    <col min="6" max="6" width="7.42578125" bestFit="1" customWidth="1"/>
    <col min="7" max="7" width="17.5703125" bestFit="1" customWidth="1"/>
    <col min="8" max="8" width="12.42578125" bestFit="1" customWidth="1"/>
    <col min="9" max="9" width="8.7109375" bestFit="1" customWidth="1"/>
    <col min="10" max="10" width="12.42578125" bestFit="1" customWidth="1"/>
    <col min="11" max="11" width="13.7109375" bestFit="1" customWidth="1"/>
    <col min="12" max="12" width="23.85546875" bestFit="1" customWidth="1"/>
    <col min="13" max="13" width="17.5703125" bestFit="1" customWidth="1"/>
    <col min="14" max="14" width="12.42578125" bestFit="1" customWidth="1"/>
    <col min="15" max="15" width="10" bestFit="1" customWidth="1"/>
    <col min="16" max="16" width="13.7109375" bestFit="1" customWidth="1"/>
    <col min="17" max="17" width="34" bestFit="1" customWidth="1"/>
    <col min="18" max="18" width="30.140625" bestFit="1" customWidth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14482</v>
      </c>
    </row>
    <row r="6" spans="2:18" ht="12.75" customHeight="1" x14ac:dyDescent="0.2">
      <c r="B6" s="44" t="s">
        <v>999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6"/>
    </row>
    <row r="7" spans="2:18" ht="12.75" customHeight="1" x14ac:dyDescent="0.2">
      <c r="B7" s="51" t="s">
        <v>1000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9"/>
    </row>
    <row r="8" spans="2:18" ht="12.75" customHeight="1" x14ac:dyDescent="0.2">
      <c r="B8" s="4" t="s">
        <v>71</v>
      </c>
      <c r="C8" s="4" t="s">
        <v>1001</v>
      </c>
      <c r="D8" s="4" t="s">
        <v>72</v>
      </c>
      <c r="E8" s="4" t="s">
        <v>73</v>
      </c>
      <c r="F8" s="4" t="s">
        <v>74</v>
      </c>
      <c r="G8" s="4" t="s">
        <v>111</v>
      </c>
      <c r="H8" s="4" t="s">
        <v>75</v>
      </c>
      <c r="I8" s="4" t="s">
        <v>112</v>
      </c>
      <c r="J8" s="4" t="s">
        <v>1002</v>
      </c>
      <c r="K8" s="4" t="s">
        <v>76</v>
      </c>
      <c r="L8" s="4" t="s">
        <v>1003</v>
      </c>
      <c r="M8" s="4" t="s">
        <v>215</v>
      </c>
      <c r="N8" s="4" t="s">
        <v>113</v>
      </c>
      <c r="O8" s="4" t="s">
        <v>114</v>
      </c>
      <c r="P8" s="4" t="s">
        <v>9</v>
      </c>
      <c r="Q8" s="4" t="s">
        <v>80</v>
      </c>
      <c r="R8" s="4" t="s">
        <v>202</v>
      </c>
    </row>
    <row r="9" spans="2:18" ht="12.75" customHeight="1" x14ac:dyDescent="0.2">
      <c r="B9" s="5"/>
      <c r="C9" s="5"/>
      <c r="D9" s="5"/>
      <c r="E9" s="5"/>
      <c r="F9" s="5"/>
      <c r="G9" s="6" t="s">
        <v>118</v>
      </c>
      <c r="H9" s="5"/>
      <c r="I9" s="6" t="s">
        <v>119</v>
      </c>
      <c r="J9" s="5"/>
      <c r="K9" s="5"/>
      <c r="L9" s="6" t="s">
        <v>12</v>
      </c>
      <c r="M9" s="6" t="s">
        <v>12</v>
      </c>
      <c r="N9" s="6" t="s">
        <v>120</v>
      </c>
      <c r="O9" s="6" t="s">
        <v>121</v>
      </c>
      <c r="P9" s="6" t="s">
        <v>11</v>
      </c>
      <c r="Q9" s="6" t="s">
        <v>12</v>
      </c>
      <c r="R9" s="6" t="s">
        <v>12</v>
      </c>
    </row>
    <row r="10" spans="2:18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" t="s">
        <v>126</v>
      </c>
      <c r="R10" s="6" t="s">
        <v>127</v>
      </c>
    </row>
    <row r="11" spans="2:18" ht="12.75" customHeight="1" x14ac:dyDescent="0.2">
      <c r="B11" s="18" t="s">
        <v>1004</v>
      </c>
      <c r="C11" s="9"/>
      <c r="D11" s="9"/>
      <c r="E11" s="9"/>
      <c r="F11" s="9"/>
      <c r="G11" s="9"/>
      <c r="H11" s="9"/>
      <c r="I11" s="26" t="s">
        <v>20</v>
      </c>
      <c r="J11" s="9"/>
      <c r="K11" s="9"/>
      <c r="L11" s="9"/>
      <c r="M11" s="9"/>
      <c r="N11" s="9"/>
      <c r="O11" s="9"/>
      <c r="P11" s="9"/>
      <c r="Q11" s="9"/>
      <c r="R11" s="9"/>
    </row>
    <row r="12" spans="2:18" ht="12.75" customHeight="1" x14ac:dyDescent="0.2">
      <c r="B12" s="18" t="s">
        <v>1005</v>
      </c>
      <c r="C12" s="9"/>
      <c r="D12" s="9"/>
      <c r="E12" s="9"/>
      <c r="F12" s="9"/>
      <c r="G12" s="9"/>
      <c r="H12" s="9"/>
      <c r="I12" s="26" t="s">
        <v>20</v>
      </c>
      <c r="J12" s="9"/>
      <c r="K12" s="9"/>
      <c r="L12" s="9"/>
      <c r="M12" s="9"/>
      <c r="N12" s="9"/>
      <c r="O12" s="9"/>
      <c r="P12" s="9"/>
      <c r="Q12" s="9"/>
      <c r="R12" s="9"/>
    </row>
    <row r="13" spans="2:18" ht="12.75" customHeight="1" x14ac:dyDescent="0.2">
      <c r="B13" s="18" t="s">
        <v>1006</v>
      </c>
      <c r="C13" s="9"/>
      <c r="D13" s="9"/>
      <c r="E13" s="9"/>
      <c r="F13" s="9"/>
      <c r="G13" s="9"/>
      <c r="H13" s="9"/>
      <c r="I13" s="26" t="s">
        <v>20</v>
      </c>
      <c r="J13" s="9"/>
      <c r="K13" s="9"/>
      <c r="L13" s="9"/>
      <c r="M13" s="9"/>
      <c r="N13" s="9"/>
      <c r="O13" s="9"/>
      <c r="P13" s="9"/>
      <c r="Q13" s="9"/>
      <c r="R13" s="9"/>
    </row>
    <row r="14" spans="2:18" ht="12.75" customHeight="1" x14ac:dyDescent="0.2">
      <c r="B14" s="18" t="s">
        <v>1007</v>
      </c>
      <c r="C14" s="9"/>
      <c r="D14" s="9"/>
      <c r="E14" s="9"/>
      <c r="F14" s="9"/>
      <c r="G14" s="9"/>
      <c r="H14" s="9"/>
      <c r="I14" s="26" t="s">
        <v>20</v>
      </c>
      <c r="J14" s="9"/>
      <c r="K14" s="9"/>
      <c r="L14" s="9"/>
      <c r="M14" s="9"/>
      <c r="N14" s="9"/>
      <c r="O14" s="9"/>
      <c r="P14" s="9"/>
      <c r="Q14" s="9"/>
      <c r="R14" s="9"/>
    </row>
    <row r="15" spans="2:18" ht="12.75" customHeight="1" x14ac:dyDescent="0.2">
      <c r="B15" s="18" t="s">
        <v>1008</v>
      </c>
      <c r="C15" s="9"/>
      <c r="D15" s="9"/>
      <c r="E15" s="9"/>
      <c r="F15" s="9"/>
      <c r="G15" s="9"/>
      <c r="H15" s="9"/>
      <c r="I15" s="26" t="s">
        <v>20</v>
      </c>
      <c r="J15" s="9"/>
      <c r="K15" s="9"/>
      <c r="L15" s="9"/>
      <c r="M15" s="9"/>
      <c r="N15" s="9"/>
      <c r="O15" s="9"/>
      <c r="P15" s="9"/>
      <c r="Q15" s="9"/>
      <c r="R15" s="9"/>
    </row>
    <row r="16" spans="2:18" ht="12.75" customHeight="1" x14ac:dyDescent="0.2">
      <c r="B16" s="18" t="s">
        <v>1009</v>
      </c>
      <c r="C16" s="9"/>
      <c r="D16" s="9"/>
      <c r="E16" s="9"/>
      <c r="F16" s="9"/>
      <c r="G16" s="9"/>
      <c r="H16" s="9"/>
      <c r="I16" s="26" t="s">
        <v>20</v>
      </c>
      <c r="J16" s="9"/>
      <c r="K16" s="9"/>
      <c r="L16" s="9"/>
      <c r="M16" s="9"/>
      <c r="N16" s="9"/>
      <c r="O16" s="9"/>
      <c r="P16" s="9"/>
      <c r="Q16" s="9"/>
      <c r="R16" s="9"/>
    </row>
    <row r="17" spans="2:18" ht="12.75" customHeight="1" x14ac:dyDescent="0.2">
      <c r="B17" s="18" t="s">
        <v>1010</v>
      </c>
      <c r="C17" s="9"/>
      <c r="D17" s="9"/>
      <c r="E17" s="9"/>
      <c r="F17" s="9"/>
      <c r="G17" s="9"/>
      <c r="H17" s="9"/>
      <c r="I17" s="26" t="s">
        <v>20</v>
      </c>
      <c r="J17" s="9"/>
      <c r="K17" s="9"/>
      <c r="L17" s="9"/>
      <c r="M17" s="9"/>
      <c r="N17" s="9"/>
      <c r="O17" s="9"/>
      <c r="P17" s="9"/>
      <c r="Q17" s="9"/>
      <c r="R17" s="9"/>
    </row>
    <row r="18" spans="2:18" ht="12.75" customHeight="1" x14ac:dyDescent="0.2">
      <c r="B18" s="18" t="s">
        <v>1011</v>
      </c>
      <c r="C18" s="9"/>
      <c r="D18" s="9"/>
      <c r="E18" s="9"/>
      <c r="F18" s="9"/>
      <c r="G18" s="9"/>
      <c r="H18" s="9"/>
      <c r="I18" s="26" t="s">
        <v>20</v>
      </c>
      <c r="J18" s="9"/>
      <c r="K18" s="9"/>
      <c r="L18" s="9"/>
      <c r="M18" s="9"/>
      <c r="N18" s="9"/>
      <c r="O18" s="9"/>
      <c r="P18" s="9"/>
      <c r="Q18" s="9"/>
      <c r="R18" s="9"/>
    </row>
    <row r="19" spans="2:18" ht="12.75" customHeight="1" x14ac:dyDescent="0.2">
      <c r="B19" s="18" t="s">
        <v>1012</v>
      </c>
      <c r="C19" s="9"/>
      <c r="D19" s="9"/>
      <c r="E19" s="9"/>
      <c r="F19" s="9"/>
      <c r="G19" s="9"/>
      <c r="H19" s="9"/>
      <c r="I19" s="26" t="s">
        <v>20</v>
      </c>
      <c r="J19" s="9"/>
      <c r="K19" s="9"/>
      <c r="L19" s="9"/>
      <c r="M19" s="9"/>
      <c r="N19" s="9"/>
      <c r="O19" s="9"/>
      <c r="P19" s="9"/>
      <c r="Q19" s="9"/>
      <c r="R19" s="9"/>
    </row>
    <row r="20" spans="2:18" ht="12.75" customHeight="1" x14ac:dyDescent="0.2">
      <c r="B20" s="18" t="s">
        <v>1013</v>
      </c>
      <c r="C20" s="9"/>
      <c r="D20" s="9"/>
      <c r="E20" s="9"/>
      <c r="F20" s="9"/>
      <c r="G20" s="9"/>
      <c r="H20" s="9"/>
      <c r="I20" s="26" t="s">
        <v>20</v>
      </c>
      <c r="J20" s="9"/>
      <c r="K20" s="9"/>
      <c r="L20" s="9"/>
      <c r="M20" s="9"/>
      <c r="N20" s="9"/>
      <c r="O20" s="9"/>
      <c r="P20" s="9"/>
      <c r="Q20" s="9"/>
      <c r="R20" s="9"/>
    </row>
    <row r="21" spans="2:18" ht="12.75" customHeight="1" x14ac:dyDescent="0.2">
      <c r="B21" s="18" t="s">
        <v>1014</v>
      </c>
      <c r="C21" s="9"/>
      <c r="D21" s="9"/>
      <c r="E21" s="9"/>
      <c r="F21" s="9"/>
      <c r="G21" s="9"/>
      <c r="H21" s="9"/>
      <c r="I21" s="26" t="s">
        <v>20</v>
      </c>
      <c r="J21" s="9"/>
      <c r="K21" s="9"/>
      <c r="L21" s="9"/>
      <c r="M21" s="9"/>
      <c r="N21" s="9"/>
      <c r="O21" s="9"/>
      <c r="P21" s="9"/>
      <c r="Q21" s="9"/>
      <c r="R21" s="9"/>
    </row>
    <row r="22" spans="2:18" ht="12.75" customHeight="1" x14ac:dyDescent="0.2">
      <c r="B22" s="18" t="s">
        <v>1015</v>
      </c>
      <c r="C22" s="9"/>
      <c r="D22" s="9"/>
      <c r="E22" s="9"/>
      <c r="F22" s="9"/>
      <c r="G22" s="9"/>
      <c r="H22" s="9"/>
      <c r="I22" s="26" t="s">
        <v>20</v>
      </c>
      <c r="J22" s="9"/>
      <c r="K22" s="9"/>
      <c r="L22" s="9"/>
      <c r="M22" s="9"/>
      <c r="N22" s="9"/>
      <c r="O22" s="9"/>
      <c r="P22" s="9"/>
      <c r="Q22" s="9"/>
      <c r="R22" s="9"/>
    </row>
  </sheetData>
  <mergeCells count="2">
    <mergeCell ref="B6:R6"/>
    <mergeCell ref="B7:R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1:O19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6.28515625" bestFit="1" customWidth="1"/>
    <col min="5" max="5" width="7.42578125" bestFit="1" customWidth="1"/>
    <col min="6" max="6" width="12.42578125" bestFit="1" customWidth="1"/>
    <col min="7" max="7" width="8.7109375" bestFit="1" customWidth="1"/>
    <col min="8" max="8" width="13.7109375" bestFit="1" customWidth="1"/>
    <col min="9" max="9" width="15" bestFit="1" customWidth="1"/>
    <col min="10" max="10" width="18.85546875" bestFit="1" customWidth="1"/>
    <col min="11" max="11" width="12.42578125" bestFit="1" customWidth="1"/>
    <col min="12" max="12" width="10" bestFit="1" customWidth="1"/>
    <col min="13" max="13" width="13.7109375" bestFit="1" customWidth="1"/>
    <col min="14" max="14" width="34" bestFit="1" customWidth="1"/>
    <col min="15" max="15" width="30.140625" bestFit="1" customWidth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14482</v>
      </c>
    </row>
    <row r="6" spans="2:15" ht="12.75" customHeight="1" x14ac:dyDescent="0.2">
      <c r="B6" s="44" t="s">
        <v>1016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6"/>
    </row>
    <row r="7" spans="2:15" ht="12.75" customHeight="1" x14ac:dyDescent="0.2">
      <c r="B7" s="51" t="s">
        <v>1017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9"/>
    </row>
    <row r="8" spans="2:15" ht="12.75" customHeight="1" x14ac:dyDescent="0.2">
      <c r="B8" s="4" t="s">
        <v>71</v>
      </c>
      <c r="C8" s="4" t="s">
        <v>72</v>
      </c>
      <c r="D8" s="4" t="s">
        <v>73</v>
      </c>
      <c r="E8" s="4" t="s">
        <v>74</v>
      </c>
      <c r="F8" s="4" t="s">
        <v>75</v>
      </c>
      <c r="G8" s="4" t="s">
        <v>112</v>
      </c>
      <c r="H8" s="4" t="s">
        <v>76</v>
      </c>
      <c r="I8" s="4" t="s">
        <v>201</v>
      </c>
      <c r="J8" s="4" t="s">
        <v>78</v>
      </c>
      <c r="K8" s="4" t="s">
        <v>113</v>
      </c>
      <c r="L8" s="4" t="s">
        <v>114</v>
      </c>
      <c r="M8" s="4" t="s">
        <v>9</v>
      </c>
      <c r="N8" s="4" t="s">
        <v>80</v>
      </c>
      <c r="O8" s="4" t="s">
        <v>202</v>
      </c>
    </row>
    <row r="9" spans="2:15" ht="12.75" customHeight="1" x14ac:dyDescent="0.2">
      <c r="B9" s="5"/>
      <c r="C9" s="5"/>
      <c r="D9" s="5"/>
      <c r="E9" s="5"/>
      <c r="F9" s="5"/>
      <c r="G9" s="6" t="s">
        <v>119</v>
      </c>
      <c r="H9" s="5"/>
      <c r="I9" s="6" t="s">
        <v>12</v>
      </c>
      <c r="J9" s="6" t="s">
        <v>12</v>
      </c>
      <c r="K9" s="6" t="s">
        <v>120</v>
      </c>
      <c r="L9" s="6" t="s">
        <v>121</v>
      </c>
      <c r="M9" s="6" t="s">
        <v>11</v>
      </c>
      <c r="N9" s="6" t="s">
        <v>12</v>
      </c>
      <c r="O9" s="6" t="s">
        <v>12</v>
      </c>
    </row>
    <row r="10" spans="2:15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</row>
    <row r="11" spans="2:15" ht="12.75" customHeight="1" x14ac:dyDescent="0.2">
      <c r="B11" s="18" t="s">
        <v>1018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spans="2:15" ht="12.75" customHeight="1" x14ac:dyDescent="0.2">
      <c r="B12" s="18" t="s">
        <v>1019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spans="2:15" ht="12.75" customHeight="1" x14ac:dyDescent="0.2">
      <c r="B13" s="18" t="s">
        <v>1020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spans="2:15" ht="12.75" customHeight="1" x14ac:dyDescent="0.2">
      <c r="B14" s="18" t="s">
        <v>1021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5" spans="2:15" ht="12.75" customHeight="1" x14ac:dyDescent="0.2">
      <c r="B15" s="18" t="s">
        <v>1022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spans="2:15" ht="12.75" customHeight="1" x14ac:dyDescent="0.2">
      <c r="B16" s="18" t="s">
        <v>1023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</row>
    <row r="17" spans="2:15" ht="12.75" customHeight="1" x14ac:dyDescent="0.2">
      <c r="B17" s="18" t="s">
        <v>1024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2:15" ht="12.75" customHeight="1" x14ac:dyDescent="0.2">
      <c r="B18" s="18" t="s">
        <v>1025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</row>
    <row r="19" spans="2:15" ht="12.75" customHeight="1" x14ac:dyDescent="0.2">
      <c r="B19" s="18" t="s">
        <v>1026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</row>
  </sheetData>
  <mergeCells count="2">
    <mergeCell ref="B6:O6"/>
    <mergeCell ref="B7:O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1:J16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3.7109375" bestFit="1" customWidth="1"/>
    <col min="5" max="5" width="36.5703125" bestFit="1" customWidth="1"/>
    <col min="6" max="6" width="13.7109375" bestFit="1" customWidth="1"/>
    <col min="7" max="7" width="16.28515625" bestFit="1" customWidth="1"/>
    <col min="8" max="8" width="34" bestFit="1" customWidth="1"/>
    <col min="9" max="9" width="30.140625" bestFit="1" customWidth="1"/>
    <col min="10" max="10" width="16.28515625" bestFit="1" customWidth="1"/>
  </cols>
  <sheetData>
    <row r="1" spans="2:10" ht="12.75" customHeight="1" x14ac:dyDescent="0.2">
      <c r="B1" s="1" t="s">
        <v>69</v>
      </c>
      <c r="C1" s="1" t="s">
        <v>1</v>
      </c>
    </row>
    <row r="2" spans="2:10" ht="12.75" customHeight="1" x14ac:dyDescent="0.2">
      <c r="B2" s="1" t="s">
        <v>2</v>
      </c>
      <c r="C2" s="1" t="s">
        <v>3</v>
      </c>
    </row>
    <row r="3" spans="2:10" ht="12.75" customHeight="1" x14ac:dyDescent="0.2">
      <c r="B3" s="1" t="s">
        <v>4</v>
      </c>
      <c r="C3" s="1" t="s">
        <v>5</v>
      </c>
    </row>
    <row r="4" spans="2:10" ht="12.75" customHeight="1" x14ac:dyDescent="0.2">
      <c r="B4" s="1" t="s">
        <v>6</v>
      </c>
      <c r="C4" s="2">
        <v>14482</v>
      </c>
    </row>
    <row r="6" spans="2:10" ht="12.75" customHeight="1" x14ac:dyDescent="0.2">
      <c r="B6" s="44" t="s">
        <v>1027</v>
      </c>
      <c r="C6" s="45"/>
      <c r="D6" s="45"/>
      <c r="E6" s="45"/>
      <c r="F6" s="45"/>
      <c r="G6" s="45"/>
      <c r="H6" s="45"/>
      <c r="I6" s="45"/>
      <c r="J6" s="46"/>
    </row>
    <row r="7" spans="2:10" ht="12.75" customHeight="1" x14ac:dyDescent="0.2">
      <c r="B7" s="4" t="s">
        <v>71</v>
      </c>
      <c r="C7" s="4" t="s">
        <v>1028</v>
      </c>
      <c r="D7" s="4" t="s">
        <v>1029</v>
      </c>
      <c r="E7" s="4" t="s">
        <v>1030</v>
      </c>
      <c r="F7" s="4" t="s">
        <v>76</v>
      </c>
      <c r="G7" s="4" t="s">
        <v>1031</v>
      </c>
      <c r="H7" s="4" t="s">
        <v>80</v>
      </c>
      <c r="I7" s="4" t="s">
        <v>202</v>
      </c>
      <c r="J7" s="4" t="s">
        <v>1032</v>
      </c>
    </row>
    <row r="8" spans="2:10" ht="12.75" customHeight="1" x14ac:dyDescent="0.2">
      <c r="B8" s="3"/>
      <c r="C8" s="4" t="s">
        <v>118</v>
      </c>
      <c r="D8" s="3"/>
      <c r="E8" s="4" t="s">
        <v>12</v>
      </c>
      <c r="F8" s="3"/>
      <c r="G8" s="4" t="s">
        <v>11</v>
      </c>
      <c r="H8" s="4" t="s">
        <v>12</v>
      </c>
      <c r="I8" s="4" t="s">
        <v>12</v>
      </c>
      <c r="J8" s="4" t="s">
        <v>1033</v>
      </c>
    </row>
    <row r="9" spans="2:10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</row>
    <row r="10" spans="2:10" ht="12.75" customHeight="1" x14ac:dyDescent="0.2">
      <c r="B10" s="18" t="s">
        <v>1034</v>
      </c>
      <c r="C10" s="9"/>
      <c r="D10" s="9"/>
      <c r="E10" s="9"/>
      <c r="F10" s="9"/>
      <c r="G10" s="9"/>
      <c r="H10" s="9"/>
      <c r="I10" s="9"/>
      <c r="J10" s="9"/>
    </row>
    <row r="11" spans="2:10" ht="12.75" customHeight="1" x14ac:dyDescent="0.2">
      <c r="B11" s="18" t="s">
        <v>1035</v>
      </c>
      <c r="C11" s="9"/>
      <c r="D11" s="9"/>
      <c r="E11" s="9"/>
      <c r="F11" s="9"/>
      <c r="G11" s="9"/>
      <c r="H11" s="9"/>
      <c r="I11" s="9"/>
      <c r="J11" s="9"/>
    </row>
    <row r="12" spans="2:10" ht="12.75" customHeight="1" x14ac:dyDescent="0.2">
      <c r="B12" s="18" t="s">
        <v>1036</v>
      </c>
      <c r="C12" s="9"/>
      <c r="D12" s="9"/>
      <c r="E12" s="9"/>
      <c r="F12" s="9"/>
      <c r="G12" s="9"/>
      <c r="H12" s="9"/>
      <c r="I12" s="9"/>
      <c r="J12" s="9"/>
    </row>
    <row r="13" spans="2:10" ht="12.75" customHeight="1" x14ac:dyDescent="0.2">
      <c r="B13" s="18" t="s">
        <v>1037</v>
      </c>
      <c r="C13" s="9"/>
      <c r="D13" s="9"/>
      <c r="E13" s="9"/>
      <c r="F13" s="9"/>
      <c r="G13" s="9"/>
      <c r="H13" s="9"/>
      <c r="I13" s="9"/>
      <c r="J13" s="9"/>
    </row>
    <row r="14" spans="2:10" ht="12.75" customHeight="1" x14ac:dyDescent="0.2">
      <c r="B14" s="18" t="s">
        <v>1038</v>
      </c>
      <c r="C14" s="9"/>
      <c r="D14" s="9"/>
      <c r="E14" s="9"/>
      <c r="F14" s="9"/>
      <c r="G14" s="9"/>
      <c r="H14" s="9"/>
      <c r="I14" s="9"/>
      <c r="J14" s="9"/>
    </row>
    <row r="15" spans="2:10" ht="12.75" customHeight="1" x14ac:dyDescent="0.2">
      <c r="B15" s="18" t="s">
        <v>1039</v>
      </c>
      <c r="C15" s="9"/>
      <c r="D15" s="9"/>
      <c r="E15" s="9"/>
      <c r="F15" s="9"/>
      <c r="G15" s="9"/>
      <c r="H15" s="9"/>
      <c r="I15" s="9"/>
      <c r="J15" s="9"/>
    </row>
    <row r="16" spans="2:10" ht="12.75" customHeight="1" x14ac:dyDescent="0.2">
      <c r="B16" s="18" t="s">
        <v>1040</v>
      </c>
      <c r="C16" s="9"/>
      <c r="D16" s="9"/>
      <c r="E16" s="9"/>
      <c r="F16" s="9"/>
      <c r="G16" s="9"/>
      <c r="H16" s="9"/>
      <c r="I16" s="9"/>
      <c r="J16" s="9"/>
    </row>
  </sheetData>
  <mergeCells count="1">
    <mergeCell ref="B6:J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K12"/>
  <sheetViews>
    <sheetView rightToLeft="1" workbookViewId="0"/>
  </sheetViews>
  <sheetFormatPr defaultRowHeight="12.75" customHeight="1" x14ac:dyDescent="0.2"/>
  <cols>
    <col min="2" max="2" width="37.855468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14482</v>
      </c>
    </row>
    <row r="6" spans="2:11" ht="12.75" customHeight="1" x14ac:dyDescent="0.2">
      <c r="B6" s="44" t="s">
        <v>1041</v>
      </c>
      <c r="C6" s="45"/>
      <c r="D6" s="45"/>
      <c r="E6" s="45"/>
      <c r="F6" s="45"/>
      <c r="G6" s="45"/>
      <c r="H6" s="45"/>
      <c r="I6" s="45"/>
      <c r="J6" s="45"/>
      <c r="K6" s="46"/>
    </row>
    <row r="7" spans="2:11" ht="12.75" customHeight="1" x14ac:dyDescent="0.2">
      <c r="B7" s="4" t="s">
        <v>71</v>
      </c>
      <c r="C7" s="4" t="s">
        <v>73</v>
      </c>
      <c r="D7" s="4" t="s">
        <v>74</v>
      </c>
      <c r="E7" s="4" t="s">
        <v>75</v>
      </c>
      <c r="F7" s="4" t="s">
        <v>201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202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18" t="s">
        <v>1042</v>
      </c>
      <c r="C10" s="9"/>
      <c r="D10" s="9"/>
      <c r="E10" s="9"/>
      <c r="F10" s="9"/>
      <c r="G10" s="9"/>
      <c r="H10" s="9"/>
      <c r="I10" s="9"/>
      <c r="J10" s="9"/>
      <c r="K10" s="9"/>
    </row>
    <row r="11" spans="2:11" ht="12.75" customHeight="1" x14ac:dyDescent="0.2">
      <c r="B11" s="18" t="s">
        <v>1043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1044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K12"/>
  <sheetViews>
    <sheetView rightToLeft="1" workbookViewId="0"/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7.42578125" bestFit="1" customWidth="1"/>
    <col min="5" max="5" width="12.42578125" bestFit="1" customWidth="1"/>
    <col min="6" max="6" width="15" bestFit="1" customWidth="1"/>
    <col min="7" max="7" width="13.7109375" bestFit="1" customWidth="1"/>
    <col min="8" max="8" width="18.85546875" bestFit="1" customWidth="1"/>
    <col min="9" max="9" width="13.7109375" bestFit="1" customWidth="1"/>
    <col min="10" max="10" width="34" bestFit="1" customWidth="1"/>
    <col min="11" max="11" width="30.140625" bestFit="1" customWidth="1"/>
  </cols>
  <sheetData>
    <row r="1" spans="2:11" ht="12.75" customHeight="1" x14ac:dyDescent="0.2">
      <c r="B1" s="1" t="s">
        <v>69</v>
      </c>
      <c r="C1" s="1" t="s">
        <v>1</v>
      </c>
    </row>
    <row r="2" spans="2:11" ht="12.75" customHeight="1" x14ac:dyDescent="0.2">
      <c r="B2" s="1" t="s">
        <v>2</v>
      </c>
      <c r="C2" s="1" t="s">
        <v>3</v>
      </c>
    </row>
    <row r="3" spans="2:11" ht="12.75" customHeight="1" x14ac:dyDescent="0.2">
      <c r="B3" s="1" t="s">
        <v>4</v>
      </c>
      <c r="C3" s="1" t="s">
        <v>5</v>
      </c>
    </row>
    <row r="4" spans="2:11" ht="12.75" customHeight="1" x14ac:dyDescent="0.2">
      <c r="B4" s="1" t="s">
        <v>6</v>
      </c>
      <c r="C4" s="2">
        <v>14482</v>
      </c>
    </row>
    <row r="6" spans="2:11" ht="12.75" customHeight="1" x14ac:dyDescent="0.2">
      <c r="B6" s="44" t="s">
        <v>1045</v>
      </c>
      <c r="C6" s="45"/>
      <c r="D6" s="45"/>
      <c r="E6" s="45"/>
      <c r="F6" s="45"/>
      <c r="G6" s="45"/>
      <c r="H6" s="45"/>
      <c r="I6" s="45"/>
      <c r="J6" s="45"/>
      <c r="K6" s="46"/>
    </row>
    <row r="7" spans="2:11" ht="12.75" customHeight="1" x14ac:dyDescent="0.2">
      <c r="B7" s="4" t="s">
        <v>71</v>
      </c>
      <c r="C7" s="4" t="s">
        <v>1046</v>
      </c>
      <c r="D7" s="4" t="s">
        <v>74</v>
      </c>
      <c r="E7" s="4" t="s">
        <v>75</v>
      </c>
      <c r="F7" s="4" t="s">
        <v>201</v>
      </c>
      <c r="G7" s="4" t="s">
        <v>76</v>
      </c>
      <c r="H7" s="4" t="s">
        <v>78</v>
      </c>
      <c r="I7" s="4" t="s">
        <v>9</v>
      </c>
      <c r="J7" s="4" t="s">
        <v>80</v>
      </c>
      <c r="K7" s="4" t="s">
        <v>202</v>
      </c>
    </row>
    <row r="8" spans="2:11" ht="12.75" customHeight="1" x14ac:dyDescent="0.2">
      <c r="B8" s="3"/>
      <c r="C8" s="3"/>
      <c r="D8" s="3"/>
      <c r="E8" s="3"/>
      <c r="F8" s="4" t="s">
        <v>12</v>
      </c>
      <c r="G8" s="3"/>
      <c r="H8" s="4" t="s">
        <v>12</v>
      </c>
      <c r="I8" s="4" t="s">
        <v>11</v>
      </c>
      <c r="J8" s="4" t="s">
        <v>12</v>
      </c>
      <c r="K8" s="4" t="s">
        <v>12</v>
      </c>
    </row>
    <row r="9" spans="2:11" ht="12.75" customHeight="1" x14ac:dyDescent="0.2">
      <c r="B9" s="5"/>
      <c r="C9" s="6" t="s">
        <v>13</v>
      </c>
      <c r="D9" s="6" t="s">
        <v>14</v>
      </c>
      <c r="E9" s="6" t="s">
        <v>82</v>
      </c>
      <c r="F9" s="6" t="s">
        <v>83</v>
      </c>
      <c r="G9" s="6" t="s">
        <v>84</v>
      </c>
      <c r="H9" s="6" t="s">
        <v>85</v>
      </c>
      <c r="I9" s="6" t="s">
        <v>86</v>
      </c>
      <c r="J9" s="6" t="s">
        <v>87</v>
      </c>
      <c r="K9" s="6" t="s">
        <v>88</v>
      </c>
    </row>
    <row r="10" spans="2:11" ht="12.75" customHeight="1" x14ac:dyDescent="0.2">
      <c r="B10" s="29" t="s">
        <v>1047</v>
      </c>
      <c r="C10" s="5"/>
      <c r="D10" s="5"/>
      <c r="E10" s="5"/>
      <c r="F10" s="5"/>
      <c r="G10" s="5"/>
      <c r="H10" s="5"/>
      <c r="I10" s="5"/>
      <c r="J10" s="5"/>
      <c r="K10" s="5"/>
    </row>
    <row r="11" spans="2:11" ht="12.75" customHeight="1" x14ac:dyDescent="0.2">
      <c r="B11" s="30" t="s">
        <v>1048</v>
      </c>
      <c r="C11" s="9"/>
      <c r="D11" s="9"/>
      <c r="E11" s="9"/>
      <c r="F11" s="9"/>
      <c r="G11" s="9"/>
      <c r="H11" s="9"/>
      <c r="I11" s="9"/>
      <c r="J11" s="9"/>
      <c r="K11" s="9"/>
    </row>
    <row r="12" spans="2:11" ht="12.75" customHeight="1" x14ac:dyDescent="0.2">
      <c r="B12" s="18" t="s">
        <v>1049</v>
      </c>
      <c r="C12" s="9"/>
      <c r="D12" s="9"/>
      <c r="E12" s="9"/>
      <c r="F12" s="9"/>
      <c r="G12" s="9"/>
      <c r="H12" s="9"/>
      <c r="I12" s="9"/>
      <c r="J12" s="9"/>
      <c r="K12" s="9"/>
    </row>
  </sheetData>
  <mergeCells count="1">
    <mergeCell ref="B6:K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Z10000"/>
  <sheetViews>
    <sheetView rightToLeft="1" workbookViewId="0">
      <selection activeCell="E1" sqref="E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4" width="29" bestFit="1" customWidth="1"/>
    <col min="53" max="16384" width="9.140625" hidden="1"/>
  </cols>
  <sheetData>
    <row r="1" spans="2:4" ht="12.75" customHeight="1" x14ac:dyDescent="0.2">
      <c r="B1" s="1" t="s">
        <v>69</v>
      </c>
      <c r="C1" s="1" t="s">
        <v>1</v>
      </c>
    </row>
    <row r="2" spans="2:4" ht="12.75" customHeight="1" x14ac:dyDescent="0.2">
      <c r="B2" s="1" t="s">
        <v>2</v>
      </c>
      <c r="C2" s="1" t="s">
        <v>3</v>
      </c>
    </row>
    <row r="3" spans="2:4" ht="12.75" customHeight="1" x14ac:dyDescent="0.2">
      <c r="B3" s="1" t="s">
        <v>4</v>
      </c>
      <c r="C3" s="1" t="s">
        <v>5</v>
      </c>
    </row>
    <row r="4" spans="2:4" ht="12.75" customHeight="1" x14ac:dyDescent="0.2">
      <c r="B4" s="1" t="s">
        <v>6</v>
      </c>
      <c r="C4" s="2">
        <v>14482</v>
      </c>
    </row>
    <row r="5" spans="2:4" ht="12.75" customHeight="1" x14ac:dyDescent="0.2"/>
    <row r="6" spans="2:4" ht="12.75" customHeight="1" thickBot="1" x14ac:dyDescent="0.25">
      <c r="B6" s="63" t="s">
        <v>1050</v>
      </c>
      <c r="C6" s="65" t="s">
        <v>1091</v>
      </c>
      <c r="D6" s="65" t="s">
        <v>1092</v>
      </c>
    </row>
    <row r="7" spans="2:4" ht="12.75" customHeight="1" thickBot="1" x14ac:dyDescent="0.25">
      <c r="B7" s="56" t="s">
        <v>71</v>
      </c>
      <c r="C7" s="4" t="s">
        <v>1051</v>
      </c>
      <c r="D7" s="59" t="s">
        <v>1052</v>
      </c>
    </row>
    <row r="8" spans="2:4" ht="12.75" customHeight="1" x14ac:dyDescent="0.2">
      <c r="B8" s="67" t="s">
        <v>1091</v>
      </c>
      <c r="C8" s="6" t="s">
        <v>11</v>
      </c>
      <c r="D8" s="60" t="s">
        <v>118</v>
      </c>
    </row>
    <row r="9" spans="2:4" ht="12.75" customHeight="1" x14ac:dyDescent="0.2">
      <c r="B9" s="67" t="s">
        <v>1091</v>
      </c>
      <c r="C9" s="6" t="s">
        <v>13</v>
      </c>
      <c r="D9" s="60" t="s">
        <v>14</v>
      </c>
    </row>
    <row r="10" spans="2:4" ht="12.75" customHeight="1" x14ac:dyDescent="0.2">
      <c r="B10" s="57" t="s">
        <v>1053</v>
      </c>
      <c r="C10" s="22">
        <v>76372.59693</v>
      </c>
      <c r="D10" s="68" t="s">
        <v>1091</v>
      </c>
    </row>
    <row r="11" spans="2:4" ht="12.75" customHeight="1" x14ac:dyDescent="0.2">
      <c r="B11" s="57" t="s">
        <v>1054</v>
      </c>
      <c r="C11" s="54" t="s">
        <v>1091</v>
      </c>
      <c r="D11" s="68" t="s">
        <v>1091</v>
      </c>
    </row>
    <row r="12" spans="2:4" ht="12.75" customHeight="1" x14ac:dyDescent="0.2">
      <c r="B12" s="57" t="s">
        <v>1055</v>
      </c>
      <c r="C12" s="22">
        <v>76372.59693</v>
      </c>
      <c r="D12" s="68" t="s">
        <v>1091</v>
      </c>
    </row>
    <row r="13" spans="2:4" ht="12.75" customHeight="1" thickBot="1" x14ac:dyDescent="0.25">
      <c r="B13" s="58" t="s">
        <v>1056</v>
      </c>
      <c r="C13" s="23">
        <v>76023.09</v>
      </c>
      <c r="D13" s="88">
        <v>45291</v>
      </c>
    </row>
    <row r="14" spans="2:4" ht="12.75" customHeight="1" x14ac:dyDescent="0.2">
      <c r="B14" s="72" t="s">
        <v>1057</v>
      </c>
      <c r="C14" s="74">
        <v>349.50693000000001</v>
      </c>
      <c r="D14" s="70" t="s">
        <v>1091</v>
      </c>
    </row>
    <row r="15" spans="2:4" ht="12.75" hidden="1" customHeight="1" x14ac:dyDescent="0.2"/>
    <row r="16" spans="2:4" ht="12.75" hidden="1" customHeight="1" x14ac:dyDescent="0.2"/>
    <row r="17" ht="12.75" hidden="1" customHeight="1" x14ac:dyDescent="0.2"/>
    <row r="18" ht="12.75" hidden="1" customHeight="1" x14ac:dyDescent="0.2"/>
    <row r="19" ht="12.75" hidden="1" customHeight="1" x14ac:dyDescent="0.2"/>
    <row r="20" ht="12.75" hidden="1" customHeight="1" x14ac:dyDescent="0.2"/>
    <row r="21" ht="12.75" hidden="1" customHeight="1" x14ac:dyDescent="0.2"/>
    <row r="22" ht="12.75" hidden="1" customHeight="1" x14ac:dyDescent="0.2"/>
    <row r="23" ht="12.75" hidden="1" customHeight="1" x14ac:dyDescent="0.2"/>
    <row r="24" ht="12.75" hidden="1" customHeight="1" x14ac:dyDescent="0.2"/>
    <row r="25" ht="12.75" hidden="1" customHeight="1" x14ac:dyDescent="0.2"/>
    <row r="26" ht="12.75" hidden="1" customHeight="1" x14ac:dyDescent="0.2"/>
    <row r="27" ht="12.75" hidden="1" customHeight="1" x14ac:dyDescent="0.2"/>
    <row r="28" ht="12.75" hidden="1" customHeight="1" x14ac:dyDescent="0.2"/>
    <row r="29" ht="12.75" hidden="1" customHeight="1" x14ac:dyDescent="0.2"/>
    <row r="30" ht="12.75" hidden="1" customHeight="1" x14ac:dyDescent="0.2"/>
    <row r="31" ht="12.75" hidden="1" customHeight="1" x14ac:dyDescent="0.2"/>
    <row r="32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14482</v>
      </c>
    </row>
    <row r="6" spans="2:16" ht="12.75" customHeight="1" x14ac:dyDescent="0.2">
      <c r="B6" s="44" t="s">
        <v>1058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1" t="s">
        <v>1059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200</v>
      </c>
      <c r="E8" s="4" t="s">
        <v>74</v>
      </c>
      <c r="F8" s="4" t="s">
        <v>75</v>
      </c>
      <c r="G8" s="4" t="s">
        <v>111</v>
      </c>
      <c r="H8" s="4" t="s">
        <v>112</v>
      </c>
      <c r="I8" s="4" t="s">
        <v>76</v>
      </c>
      <c r="J8" s="4" t="s">
        <v>77</v>
      </c>
      <c r="K8" s="4" t="s">
        <v>1060</v>
      </c>
      <c r="L8" s="4" t="s">
        <v>113</v>
      </c>
      <c r="M8" s="4" t="s">
        <v>1061</v>
      </c>
      <c r="N8" s="4" t="s">
        <v>116</v>
      </c>
      <c r="O8" s="4" t="s">
        <v>80</v>
      </c>
      <c r="P8" s="4" t="s">
        <v>202</v>
      </c>
    </row>
    <row r="9" spans="2:16" ht="12.75" customHeight="1" x14ac:dyDescent="0.2">
      <c r="B9" s="5"/>
      <c r="C9" s="5"/>
      <c r="D9" s="5"/>
      <c r="E9" s="5"/>
      <c r="F9" s="5"/>
      <c r="G9" s="6" t="s">
        <v>118</v>
      </c>
      <c r="H9" s="6" t="s">
        <v>119</v>
      </c>
      <c r="I9" s="5"/>
      <c r="J9" s="6" t="s">
        <v>12</v>
      </c>
      <c r="K9" s="6" t="s">
        <v>12</v>
      </c>
      <c r="L9" s="6" t="s">
        <v>120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</row>
    <row r="11" spans="2:16" ht="12.75" customHeight="1" x14ac:dyDescent="0.2">
      <c r="B11" s="18" t="s">
        <v>1062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1063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1064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1065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1066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1067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1068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1069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P18"/>
  <sheetViews>
    <sheetView rightToLeft="1" workbookViewId="0"/>
  </sheetViews>
  <sheetFormatPr defaultRowHeight="12.75" customHeight="1" x14ac:dyDescent="0.2"/>
  <cols>
    <col min="2" max="2" width="36.57031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14482</v>
      </c>
    </row>
    <row r="6" spans="2:16" ht="12.75" customHeight="1" x14ac:dyDescent="0.2">
      <c r="B6" s="44" t="s">
        <v>1070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1" t="s">
        <v>1071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200</v>
      </c>
      <c r="E8" s="4" t="s">
        <v>74</v>
      </c>
      <c r="F8" s="4" t="s">
        <v>75</v>
      </c>
      <c r="G8" s="4" t="s">
        <v>111</v>
      </c>
      <c r="H8" s="4" t="s">
        <v>112</v>
      </c>
      <c r="I8" s="4" t="s">
        <v>76</v>
      </c>
      <c r="J8" s="4" t="s">
        <v>77</v>
      </c>
      <c r="K8" s="4" t="s">
        <v>1060</v>
      </c>
      <c r="L8" s="4" t="s">
        <v>113</v>
      </c>
      <c r="M8" s="4" t="s">
        <v>1061</v>
      </c>
      <c r="N8" s="4" t="s">
        <v>116</v>
      </c>
      <c r="O8" s="4" t="s">
        <v>80</v>
      </c>
      <c r="P8" s="4" t="s">
        <v>202</v>
      </c>
    </row>
    <row r="9" spans="2:16" ht="12.75" customHeight="1" x14ac:dyDescent="0.2">
      <c r="B9" s="5"/>
      <c r="C9" s="5"/>
      <c r="D9" s="5"/>
      <c r="E9" s="5"/>
      <c r="F9" s="5"/>
      <c r="G9" s="6" t="s">
        <v>118</v>
      </c>
      <c r="H9" s="6" t="s">
        <v>119</v>
      </c>
      <c r="I9" s="5"/>
      <c r="J9" s="6" t="s">
        <v>12</v>
      </c>
      <c r="K9" s="6" t="s">
        <v>12</v>
      </c>
      <c r="L9" s="6" t="s">
        <v>120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</row>
    <row r="11" spans="2:16" ht="12.75" customHeight="1" x14ac:dyDescent="0.2">
      <c r="B11" s="18" t="s">
        <v>1072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1073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1074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1075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1076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1077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1078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1079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</sheetData>
  <mergeCells count="2">
    <mergeCell ref="B6:P6"/>
    <mergeCell ref="B7:P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0000"/>
  <sheetViews>
    <sheetView rightToLeft="1" topLeftCell="N1" workbookViewId="0">
      <selection activeCell="S1" sqref="S1:XFD1048576"/>
    </sheetView>
  </sheetViews>
  <sheetFormatPr defaultColWidth="0" defaultRowHeight="12.75" customHeight="1" zeroHeight="1" x14ac:dyDescent="0.2"/>
  <cols>
    <col min="1" max="1" width="9.140625" customWidth="1"/>
    <col min="2" max="2" width="61.85546875" bestFit="1" customWidth="1"/>
    <col min="3" max="3" width="29" bestFit="1" customWidth="1"/>
    <col min="4" max="4" width="15" bestFit="1" customWidth="1"/>
    <col min="5" max="5" width="10.85546875" customWidth="1"/>
    <col min="6" max="6" width="12.42578125" bestFit="1" customWidth="1"/>
    <col min="7" max="7" width="17.5703125" bestFit="1" customWidth="1"/>
    <col min="8" max="8" width="10.85546875" customWidth="1"/>
    <col min="9" max="9" width="15" bestFit="1" customWidth="1"/>
    <col min="10" max="10" width="16.28515625" bestFit="1" customWidth="1"/>
    <col min="11" max="11" width="18.85546875" bestFit="1" customWidth="1"/>
    <col min="12" max="12" width="12.42578125" bestFit="1" customWidth="1"/>
    <col min="13" max="13" width="12" customWidth="1"/>
    <col min="14" max="14" width="23.85546875" bestFit="1" customWidth="1"/>
    <col min="15" max="15" width="13.7109375" bestFit="1" customWidth="1"/>
    <col min="16" max="16" width="29" bestFit="1" customWidth="1"/>
    <col min="17" max="17" width="34" bestFit="1" customWidth="1"/>
    <col min="18" max="18" width="32.7109375" bestFit="1" customWidth="1"/>
    <col min="53" max="16384" width="9.140625" hidden="1"/>
  </cols>
  <sheetData>
    <row r="1" spans="2:18" ht="12.75" customHeight="1" x14ac:dyDescent="0.2">
      <c r="B1" s="1" t="s">
        <v>69</v>
      </c>
      <c r="C1" s="1" t="s">
        <v>1</v>
      </c>
    </row>
    <row r="2" spans="2:18" ht="12.75" customHeight="1" x14ac:dyDescent="0.2">
      <c r="B2" s="1" t="s">
        <v>2</v>
      </c>
      <c r="C2" s="1" t="s">
        <v>3</v>
      </c>
    </row>
    <row r="3" spans="2:18" ht="12.75" customHeight="1" x14ac:dyDescent="0.2">
      <c r="B3" s="1" t="s">
        <v>4</v>
      </c>
      <c r="C3" s="1" t="s">
        <v>5</v>
      </c>
    </row>
    <row r="4" spans="2:18" ht="12.75" customHeight="1" x14ac:dyDescent="0.2">
      <c r="B4" s="1" t="s">
        <v>6</v>
      </c>
      <c r="C4" s="2">
        <v>14482</v>
      </c>
    </row>
    <row r="5" spans="2:18" ht="12.75" customHeight="1" x14ac:dyDescent="0.2"/>
    <row r="6" spans="2:18" ht="12.75" customHeight="1" thickBot="1" x14ac:dyDescent="0.25">
      <c r="B6" s="63" t="s">
        <v>108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  <c r="P6" s="65" t="s">
        <v>1104</v>
      </c>
      <c r="Q6" s="65" t="s">
        <v>1105</v>
      </c>
      <c r="R6" s="65" t="s">
        <v>1106</v>
      </c>
    </row>
    <row r="7" spans="2:18" ht="12.75" customHeight="1" thickBot="1" x14ac:dyDescent="0.25">
      <c r="B7" s="71" t="s">
        <v>109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  <c r="P7" s="77" t="s">
        <v>1091</v>
      </c>
      <c r="Q7" s="77" t="s">
        <v>1091</v>
      </c>
      <c r="R7" s="77" t="s">
        <v>1091</v>
      </c>
    </row>
    <row r="8" spans="2:18" ht="12.75" customHeight="1" x14ac:dyDescent="0.2">
      <c r="B8" s="56" t="s">
        <v>71</v>
      </c>
      <c r="C8" s="4" t="s">
        <v>72</v>
      </c>
      <c r="D8" s="4" t="s">
        <v>110</v>
      </c>
      <c r="E8" s="4" t="s">
        <v>74</v>
      </c>
      <c r="F8" s="4" t="s">
        <v>75</v>
      </c>
      <c r="G8" s="4" t="s">
        <v>111</v>
      </c>
      <c r="H8" s="4" t="s">
        <v>112</v>
      </c>
      <c r="I8" s="4" t="s">
        <v>76</v>
      </c>
      <c r="J8" s="4" t="s">
        <v>77</v>
      </c>
      <c r="K8" s="4" t="s">
        <v>78</v>
      </c>
      <c r="L8" s="4" t="s">
        <v>113</v>
      </c>
      <c r="M8" s="4" t="s">
        <v>114</v>
      </c>
      <c r="N8" s="4" t="s">
        <v>115</v>
      </c>
      <c r="O8" s="4" t="s">
        <v>79</v>
      </c>
      <c r="P8" s="4" t="s">
        <v>116</v>
      </c>
      <c r="Q8" s="4" t="s">
        <v>80</v>
      </c>
      <c r="R8" s="59" t="s">
        <v>117</v>
      </c>
    </row>
    <row r="9" spans="2:18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6" t="s">
        <v>118</v>
      </c>
      <c r="H9" s="6" t="s">
        <v>119</v>
      </c>
      <c r="I9" s="53" t="s">
        <v>1091</v>
      </c>
      <c r="J9" s="6" t="s">
        <v>12</v>
      </c>
      <c r="K9" s="6" t="s">
        <v>12</v>
      </c>
      <c r="L9" s="6" t="s">
        <v>120</v>
      </c>
      <c r="M9" s="6" t="s">
        <v>121</v>
      </c>
      <c r="N9" s="6" t="s">
        <v>11</v>
      </c>
      <c r="O9" s="6" t="s">
        <v>11</v>
      </c>
      <c r="P9" s="6" t="s">
        <v>12</v>
      </c>
      <c r="Q9" s="6" t="s">
        <v>12</v>
      </c>
      <c r="R9" s="60" t="s">
        <v>12</v>
      </c>
    </row>
    <row r="10" spans="2:18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" t="s">
        <v>126</v>
      </c>
      <c r="R10" s="60" t="s">
        <v>127</v>
      </c>
    </row>
    <row r="11" spans="2:18" ht="12.75" customHeight="1" x14ac:dyDescent="0.2">
      <c r="B11" s="57" t="s">
        <v>128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22">
        <v>3.4102277696850001</v>
      </c>
      <c r="I11" s="54" t="s">
        <v>1091</v>
      </c>
      <c r="J11" s="54" t="s">
        <v>1091</v>
      </c>
      <c r="K11" s="54" t="s">
        <v>1091</v>
      </c>
      <c r="L11" s="54" t="s">
        <v>1091</v>
      </c>
      <c r="M11" s="54" t="s">
        <v>1091</v>
      </c>
      <c r="N11" s="54" t="s">
        <v>1091</v>
      </c>
      <c r="O11" s="22">
        <v>5377.9539599999998</v>
      </c>
      <c r="P11" s="54" t="s">
        <v>1091</v>
      </c>
      <c r="Q11" s="20">
        <v>1</v>
      </c>
      <c r="R11" s="61">
        <v>0.17210696909000001</v>
      </c>
    </row>
    <row r="12" spans="2:18" ht="12.75" customHeight="1" x14ac:dyDescent="0.2">
      <c r="B12" s="57" t="s">
        <v>129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22">
        <v>3.4653129643309999</v>
      </c>
      <c r="I12" s="54" t="s">
        <v>1091</v>
      </c>
      <c r="J12" s="54" t="s">
        <v>1091</v>
      </c>
      <c r="K12" s="54" t="s">
        <v>1091</v>
      </c>
      <c r="L12" s="54" t="s">
        <v>1091</v>
      </c>
      <c r="M12" s="54" t="s">
        <v>1091</v>
      </c>
      <c r="N12" s="54" t="s">
        <v>1091</v>
      </c>
      <c r="O12" s="22">
        <v>5279.8658999999998</v>
      </c>
      <c r="P12" s="54" t="s">
        <v>1091</v>
      </c>
      <c r="Q12" s="20">
        <v>0.98176108223799996</v>
      </c>
      <c r="R12" s="61">
        <v>0.16896792423400001</v>
      </c>
    </row>
    <row r="13" spans="2:18" ht="12.75" customHeight="1" x14ac:dyDescent="0.2">
      <c r="B13" s="57" t="s">
        <v>130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22">
        <v>3.7510036954110002</v>
      </c>
      <c r="I13" s="54" t="s">
        <v>1091</v>
      </c>
      <c r="J13" s="54" t="s">
        <v>1091</v>
      </c>
      <c r="K13" s="54" t="s">
        <v>1091</v>
      </c>
      <c r="L13" s="54" t="s">
        <v>1091</v>
      </c>
      <c r="M13" s="54" t="s">
        <v>1091</v>
      </c>
      <c r="N13" s="54" t="s">
        <v>1091</v>
      </c>
      <c r="O13" s="22">
        <v>2353.1368900000002</v>
      </c>
      <c r="P13" s="54" t="s">
        <v>1091</v>
      </c>
      <c r="Q13" s="20">
        <v>0.43755244234099999</v>
      </c>
      <c r="R13" s="61">
        <v>7.5305824669000002E-2</v>
      </c>
    </row>
    <row r="14" spans="2:18" ht="12.75" customHeight="1" x14ac:dyDescent="0.2">
      <c r="B14" s="57" t="s">
        <v>131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22">
        <v>3.7510036954110002</v>
      </c>
      <c r="I14" s="54" t="s">
        <v>1091</v>
      </c>
      <c r="J14" s="54" t="s">
        <v>1091</v>
      </c>
      <c r="K14" s="54" t="s">
        <v>1091</v>
      </c>
      <c r="L14" s="54" t="s">
        <v>1091</v>
      </c>
      <c r="M14" s="54" t="s">
        <v>1091</v>
      </c>
      <c r="N14" s="54" t="s">
        <v>1091</v>
      </c>
      <c r="O14" s="22">
        <v>2353.1368900000002</v>
      </c>
      <c r="P14" s="54" t="s">
        <v>1091</v>
      </c>
      <c r="Q14" s="20">
        <v>0.43755244234099999</v>
      </c>
      <c r="R14" s="61">
        <v>7.5305824669000002E-2</v>
      </c>
    </row>
    <row r="15" spans="2:18" ht="12.75" customHeight="1" x14ac:dyDescent="0.2">
      <c r="B15" s="58" t="s">
        <v>132</v>
      </c>
      <c r="C15" s="14" t="s">
        <v>133</v>
      </c>
      <c r="D15" s="14" t="s">
        <v>134</v>
      </c>
      <c r="E15" s="14" t="s">
        <v>135</v>
      </c>
      <c r="F15" s="14" t="s">
        <v>136</v>
      </c>
      <c r="G15" s="54" t="s">
        <v>1091</v>
      </c>
      <c r="H15" s="23">
        <v>5.34</v>
      </c>
      <c r="I15" s="14" t="s">
        <v>49</v>
      </c>
      <c r="J15" s="13">
        <v>5.0000000000000001E-3</v>
      </c>
      <c r="K15" s="13">
        <v>1.26E-2</v>
      </c>
      <c r="L15" s="23">
        <v>352967</v>
      </c>
      <c r="M15" s="23">
        <v>107.42</v>
      </c>
      <c r="N15" s="23">
        <v>0</v>
      </c>
      <c r="O15" s="23">
        <v>379.15715</v>
      </c>
      <c r="P15" s="13">
        <v>1.7365683131816401E-5</v>
      </c>
      <c r="Q15" s="13">
        <v>7.0502118988000004E-2</v>
      </c>
      <c r="R15" s="62">
        <v>1.2133906013E-2</v>
      </c>
    </row>
    <row r="16" spans="2:18" ht="12.75" customHeight="1" x14ac:dyDescent="0.2">
      <c r="B16" s="58" t="s">
        <v>137</v>
      </c>
      <c r="C16" s="14" t="s">
        <v>138</v>
      </c>
      <c r="D16" s="14" t="s">
        <v>134</v>
      </c>
      <c r="E16" s="14" t="s">
        <v>135</v>
      </c>
      <c r="F16" s="14" t="s">
        <v>136</v>
      </c>
      <c r="G16" s="54" t="s">
        <v>1091</v>
      </c>
      <c r="H16" s="23">
        <v>3.37</v>
      </c>
      <c r="I16" s="14" t="s">
        <v>49</v>
      </c>
      <c r="J16" s="13">
        <v>7.4999999999999997E-3</v>
      </c>
      <c r="K16" s="13">
        <v>1.1599999999999999E-2</v>
      </c>
      <c r="L16" s="23">
        <v>271000</v>
      </c>
      <c r="M16" s="23">
        <v>111.6</v>
      </c>
      <c r="N16" s="23">
        <v>0</v>
      </c>
      <c r="O16" s="23">
        <v>302.43599999999998</v>
      </c>
      <c r="P16" s="13">
        <v>1.29421439872919E-5</v>
      </c>
      <c r="Q16" s="13">
        <v>5.6236256807999999E-2</v>
      </c>
      <c r="R16" s="62">
        <v>9.6786517120000005E-3</v>
      </c>
    </row>
    <row r="17" spans="2:18" ht="12.75" customHeight="1" x14ac:dyDescent="0.2">
      <c r="B17" s="58" t="s">
        <v>139</v>
      </c>
      <c r="C17" s="14" t="s">
        <v>140</v>
      </c>
      <c r="D17" s="14" t="s">
        <v>134</v>
      </c>
      <c r="E17" s="14" t="s">
        <v>135</v>
      </c>
      <c r="F17" s="14" t="s">
        <v>136</v>
      </c>
      <c r="G17" s="54" t="s">
        <v>1091</v>
      </c>
      <c r="H17" s="23">
        <v>1.83</v>
      </c>
      <c r="I17" s="14" t="s">
        <v>49</v>
      </c>
      <c r="J17" s="13">
        <v>7.4999999999999997E-3</v>
      </c>
      <c r="K17" s="13">
        <v>1.2500000000000001E-2</v>
      </c>
      <c r="L17" s="23">
        <v>910000</v>
      </c>
      <c r="M17" s="23">
        <v>111.09</v>
      </c>
      <c r="N17" s="23">
        <v>0</v>
      </c>
      <c r="O17" s="23">
        <v>1010.919</v>
      </c>
      <c r="P17" s="13">
        <v>4.1930212953359299E-5</v>
      </c>
      <c r="Q17" s="13">
        <v>0.187974647518</v>
      </c>
      <c r="R17" s="62">
        <v>3.2351746850000002E-2</v>
      </c>
    </row>
    <row r="18" spans="2:18" ht="12.75" customHeight="1" x14ac:dyDescent="0.2">
      <c r="B18" s="58" t="s">
        <v>141</v>
      </c>
      <c r="C18" s="14" t="s">
        <v>142</v>
      </c>
      <c r="D18" s="14" t="s">
        <v>134</v>
      </c>
      <c r="E18" s="14" t="s">
        <v>135</v>
      </c>
      <c r="F18" s="14" t="s">
        <v>136</v>
      </c>
      <c r="G18" s="54" t="s">
        <v>1091</v>
      </c>
      <c r="H18" s="23">
        <v>2.58</v>
      </c>
      <c r="I18" s="14" t="s">
        <v>49</v>
      </c>
      <c r="J18" s="13">
        <v>1E-3</v>
      </c>
      <c r="K18" s="13">
        <v>1.1299999999999999E-2</v>
      </c>
      <c r="L18" s="23">
        <v>147967</v>
      </c>
      <c r="M18" s="23">
        <v>108.67</v>
      </c>
      <c r="N18" s="23">
        <v>0</v>
      </c>
      <c r="O18" s="23">
        <v>160.79574</v>
      </c>
      <c r="P18" s="13">
        <v>7.37270588575288E-6</v>
      </c>
      <c r="Q18" s="13">
        <v>2.9899054769E-2</v>
      </c>
      <c r="R18" s="62">
        <v>5.1458356949999999E-3</v>
      </c>
    </row>
    <row r="19" spans="2:18" ht="12.75" customHeight="1" x14ac:dyDescent="0.2">
      <c r="B19" s="58" t="s">
        <v>143</v>
      </c>
      <c r="C19" s="14" t="s">
        <v>144</v>
      </c>
      <c r="D19" s="14" t="s">
        <v>134</v>
      </c>
      <c r="E19" s="14" t="s">
        <v>135</v>
      </c>
      <c r="F19" s="14" t="s">
        <v>136</v>
      </c>
      <c r="G19" s="54" t="s">
        <v>1091</v>
      </c>
      <c r="H19" s="23">
        <v>4.7300000000000004</v>
      </c>
      <c r="I19" s="14" t="s">
        <v>49</v>
      </c>
      <c r="J19" s="13">
        <v>1.0999999999999999E-2</v>
      </c>
      <c r="K19" s="13">
        <v>1.21E-2</v>
      </c>
      <c r="L19" s="23">
        <v>134000</v>
      </c>
      <c r="M19" s="23">
        <v>100.55</v>
      </c>
      <c r="N19" s="23">
        <v>0</v>
      </c>
      <c r="O19" s="23">
        <v>134.73699999999999</v>
      </c>
      <c r="P19" s="13">
        <v>1.9711850985467499E-5</v>
      </c>
      <c r="Q19" s="13">
        <v>2.5053580042E-2</v>
      </c>
      <c r="R19" s="62">
        <v>4.3118957249999998E-3</v>
      </c>
    </row>
    <row r="20" spans="2:18" ht="12.75" customHeight="1" x14ac:dyDescent="0.2">
      <c r="B20" s="58" t="s">
        <v>145</v>
      </c>
      <c r="C20" s="14" t="s">
        <v>146</v>
      </c>
      <c r="D20" s="14" t="s">
        <v>134</v>
      </c>
      <c r="E20" s="14" t="s">
        <v>135</v>
      </c>
      <c r="F20" s="14" t="s">
        <v>136</v>
      </c>
      <c r="G20" s="54" t="s">
        <v>1091</v>
      </c>
      <c r="H20" s="23">
        <v>7.89</v>
      </c>
      <c r="I20" s="14" t="s">
        <v>49</v>
      </c>
      <c r="J20" s="13">
        <v>1E-3</v>
      </c>
      <c r="K20" s="13">
        <v>1.46E-2</v>
      </c>
      <c r="L20" s="23">
        <v>364000</v>
      </c>
      <c r="M20" s="23">
        <v>100.3</v>
      </c>
      <c r="N20" s="23">
        <v>0</v>
      </c>
      <c r="O20" s="23">
        <v>365.09199999999998</v>
      </c>
      <c r="P20" s="13">
        <v>1.41082127045618E-5</v>
      </c>
      <c r="Q20" s="13">
        <v>6.7886784214000004E-2</v>
      </c>
      <c r="R20" s="62">
        <v>1.1683788672E-2</v>
      </c>
    </row>
    <row r="21" spans="2:18" ht="12.75" customHeight="1" x14ac:dyDescent="0.2">
      <c r="B21" s="57" t="s">
        <v>147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22">
        <v>3.2356130515129999</v>
      </c>
      <c r="I21" s="54" t="s">
        <v>1091</v>
      </c>
      <c r="J21" s="54" t="s">
        <v>1091</v>
      </c>
      <c r="K21" s="54" t="s">
        <v>1091</v>
      </c>
      <c r="L21" s="54" t="s">
        <v>1091</v>
      </c>
      <c r="M21" s="54" t="s">
        <v>1091</v>
      </c>
      <c r="N21" s="54" t="s">
        <v>1091</v>
      </c>
      <c r="O21" s="22">
        <v>2926.72901</v>
      </c>
      <c r="P21" s="54" t="s">
        <v>1091</v>
      </c>
      <c r="Q21" s="20">
        <v>0.54420863989599999</v>
      </c>
      <c r="R21" s="61">
        <v>9.3662099565000004E-2</v>
      </c>
    </row>
    <row r="22" spans="2:18" ht="12.75" customHeight="1" x14ac:dyDescent="0.2">
      <c r="B22" s="57" t="s">
        <v>148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22">
        <v>0.65251875623099997</v>
      </c>
      <c r="I22" s="54" t="s">
        <v>1091</v>
      </c>
      <c r="J22" s="54" t="s">
        <v>1091</v>
      </c>
      <c r="K22" s="54" t="s">
        <v>1091</v>
      </c>
      <c r="L22" s="54" t="s">
        <v>1091</v>
      </c>
      <c r="M22" s="54" t="s">
        <v>1091</v>
      </c>
      <c r="N22" s="54" t="s">
        <v>1091</v>
      </c>
      <c r="O22" s="22">
        <v>950.85064999999997</v>
      </c>
      <c r="P22" s="54" t="s">
        <v>1091</v>
      </c>
      <c r="Q22" s="20">
        <v>0.176805278935</v>
      </c>
      <c r="R22" s="61">
        <v>3.0429420676000001E-2</v>
      </c>
    </row>
    <row r="23" spans="2:18" ht="12.75" customHeight="1" x14ac:dyDescent="0.2">
      <c r="B23" s="58" t="s">
        <v>149</v>
      </c>
      <c r="C23" s="14" t="s">
        <v>150</v>
      </c>
      <c r="D23" s="14" t="s">
        <v>134</v>
      </c>
      <c r="E23" s="14" t="s">
        <v>135</v>
      </c>
      <c r="F23" s="14" t="s">
        <v>136</v>
      </c>
      <c r="G23" s="54" t="s">
        <v>1091</v>
      </c>
      <c r="H23" s="23">
        <v>0.85</v>
      </c>
      <c r="I23" s="14" t="s">
        <v>49</v>
      </c>
      <c r="J23" s="13">
        <v>0</v>
      </c>
      <c r="K23" s="13">
        <v>4.1399999999999999E-2</v>
      </c>
      <c r="L23" s="23">
        <v>230000</v>
      </c>
      <c r="M23" s="23">
        <v>96.61</v>
      </c>
      <c r="N23" s="23">
        <v>0</v>
      </c>
      <c r="O23" s="23">
        <v>222.203</v>
      </c>
      <c r="P23" s="13">
        <v>1.6428571428571401E-5</v>
      </c>
      <c r="Q23" s="13">
        <v>4.1317386063999997E-2</v>
      </c>
      <c r="R23" s="62">
        <v>7.1110100859999997E-3</v>
      </c>
    </row>
    <row r="24" spans="2:18" ht="12.75" customHeight="1" x14ac:dyDescent="0.2">
      <c r="B24" s="58" t="s">
        <v>151</v>
      </c>
      <c r="C24" s="14" t="s">
        <v>152</v>
      </c>
      <c r="D24" s="14" t="s">
        <v>134</v>
      </c>
      <c r="E24" s="14" t="s">
        <v>135</v>
      </c>
      <c r="F24" s="14" t="s">
        <v>136</v>
      </c>
      <c r="G24" s="54" t="s">
        <v>1091</v>
      </c>
      <c r="H24" s="23">
        <v>0.43</v>
      </c>
      <c r="I24" s="14" t="s">
        <v>49</v>
      </c>
      <c r="J24" s="13">
        <v>0</v>
      </c>
      <c r="K24" s="13">
        <v>4.4699999999999997E-2</v>
      </c>
      <c r="L24" s="23">
        <v>206700</v>
      </c>
      <c r="M24" s="23">
        <v>98.15</v>
      </c>
      <c r="N24" s="23">
        <v>0</v>
      </c>
      <c r="O24" s="23">
        <v>202.87604999999999</v>
      </c>
      <c r="P24" s="13">
        <v>1.14833333333333E-5</v>
      </c>
      <c r="Q24" s="13">
        <v>3.7723649460000001E-2</v>
      </c>
      <c r="R24" s="62">
        <v>6.4925029709999998E-3</v>
      </c>
    </row>
    <row r="25" spans="2:18" ht="12.75" customHeight="1" x14ac:dyDescent="0.2">
      <c r="B25" s="58" t="s">
        <v>153</v>
      </c>
      <c r="C25" s="14" t="s">
        <v>154</v>
      </c>
      <c r="D25" s="14" t="s">
        <v>134</v>
      </c>
      <c r="E25" s="14" t="s">
        <v>135</v>
      </c>
      <c r="F25" s="14" t="s">
        <v>136</v>
      </c>
      <c r="G25" s="54" t="s">
        <v>1091</v>
      </c>
      <c r="H25" s="23">
        <v>0.6</v>
      </c>
      <c r="I25" s="14" t="s">
        <v>49</v>
      </c>
      <c r="J25" s="13">
        <v>0</v>
      </c>
      <c r="K25" s="13">
        <v>4.2599999999999999E-2</v>
      </c>
      <c r="L25" s="23">
        <v>169000</v>
      </c>
      <c r="M25" s="23">
        <v>97.53</v>
      </c>
      <c r="N25" s="23">
        <v>0</v>
      </c>
      <c r="O25" s="23">
        <v>164.82570000000001</v>
      </c>
      <c r="P25" s="13">
        <v>9.3888888888888903E-6</v>
      </c>
      <c r="Q25" s="13">
        <v>3.0648402947000001E-2</v>
      </c>
      <c r="R25" s="62">
        <v>5.2748037380000003E-3</v>
      </c>
    </row>
    <row r="26" spans="2:18" ht="12.75" customHeight="1" x14ac:dyDescent="0.2">
      <c r="B26" s="58" t="s">
        <v>155</v>
      </c>
      <c r="C26" s="14" t="s">
        <v>156</v>
      </c>
      <c r="D26" s="14" t="s">
        <v>134</v>
      </c>
      <c r="E26" s="14" t="s">
        <v>135</v>
      </c>
      <c r="F26" s="14" t="s">
        <v>136</v>
      </c>
      <c r="G26" s="54" t="s">
        <v>1091</v>
      </c>
      <c r="H26" s="23">
        <v>0.68</v>
      </c>
      <c r="I26" s="14" t="s">
        <v>49</v>
      </c>
      <c r="J26" s="13">
        <v>0</v>
      </c>
      <c r="K26" s="13">
        <v>4.1399999999999999E-2</v>
      </c>
      <c r="L26" s="23">
        <v>371000</v>
      </c>
      <c r="M26" s="23">
        <v>97.29</v>
      </c>
      <c r="N26" s="23">
        <v>0</v>
      </c>
      <c r="O26" s="23">
        <v>360.94589999999999</v>
      </c>
      <c r="P26" s="13">
        <v>2.0611111111111099E-5</v>
      </c>
      <c r="Q26" s="13">
        <v>6.7115840462999996E-2</v>
      </c>
      <c r="R26" s="62">
        <v>1.155110388E-2</v>
      </c>
    </row>
    <row r="27" spans="2:18" ht="12.75" customHeight="1" x14ac:dyDescent="0.2">
      <c r="B27" s="57" t="s">
        <v>157</v>
      </c>
      <c r="C27" s="54" t="s">
        <v>1091</v>
      </c>
      <c r="D27" s="54" t="s">
        <v>1091</v>
      </c>
      <c r="E27" s="54" t="s">
        <v>1091</v>
      </c>
      <c r="F27" s="54" t="s">
        <v>1091</v>
      </c>
      <c r="G27" s="54" t="s">
        <v>1091</v>
      </c>
      <c r="H27" s="22">
        <v>4.5000526195420001</v>
      </c>
      <c r="I27" s="54" t="s">
        <v>1091</v>
      </c>
      <c r="J27" s="54" t="s">
        <v>1091</v>
      </c>
      <c r="K27" s="54" t="s">
        <v>1091</v>
      </c>
      <c r="L27" s="54" t="s">
        <v>1091</v>
      </c>
      <c r="M27" s="54" t="s">
        <v>1091</v>
      </c>
      <c r="N27" s="54" t="s">
        <v>1091</v>
      </c>
      <c r="O27" s="22">
        <v>1956.67796</v>
      </c>
      <c r="P27" s="54" t="s">
        <v>1091</v>
      </c>
      <c r="Q27" s="20">
        <v>0.36383315561099999</v>
      </c>
      <c r="R27" s="61">
        <v>6.2618221666000007E-2</v>
      </c>
    </row>
    <row r="28" spans="2:18" ht="12.75" customHeight="1" x14ac:dyDescent="0.2">
      <c r="B28" s="58" t="s">
        <v>158</v>
      </c>
      <c r="C28" s="14" t="s">
        <v>159</v>
      </c>
      <c r="D28" s="14" t="s">
        <v>134</v>
      </c>
      <c r="E28" s="14" t="s">
        <v>135</v>
      </c>
      <c r="F28" s="14" t="s">
        <v>136</v>
      </c>
      <c r="G28" s="54" t="s">
        <v>1091</v>
      </c>
      <c r="H28" s="23">
        <v>4.67</v>
      </c>
      <c r="I28" s="14" t="s">
        <v>49</v>
      </c>
      <c r="J28" s="13">
        <v>3.7499999999999999E-2</v>
      </c>
      <c r="K28" s="13">
        <v>3.7100000000000001E-2</v>
      </c>
      <c r="L28" s="23">
        <v>361892</v>
      </c>
      <c r="M28" s="23">
        <v>102.8</v>
      </c>
      <c r="N28" s="23">
        <v>0</v>
      </c>
      <c r="O28" s="23">
        <v>372.02498000000003</v>
      </c>
      <c r="P28" s="13">
        <v>2.8258722877390399E-5</v>
      </c>
      <c r="Q28" s="13">
        <v>6.9175932475999999E-2</v>
      </c>
      <c r="R28" s="62">
        <v>1.1905660072E-2</v>
      </c>
    </row>
    <row r="29" spans="2:18" ht="12.75" customHeight="1" x14ac:dyDescent="0.2">
      <c r="B29" s="58" t="s">
        <v>160</v>
      </c>
      <c r="C29" s="14" t="s">
        <v>161</v>
      </c>
      <c r="D29" s="14" t="s">
        <v>134</v>
      </c>
      <c r="E29" s="14" t="s">
        <v>135</v>
      </c>
      <c r="F29" s="14" t="s">
        <v>136</v>
      </c>
      <c r="G29" s="54" t="s">
        <v>1091</v>
      </c>
      <c r="H29" s="23">
        <v>2.14</v>
      </c>
      <c r="I29" s="14" t="s">
        <v>49</v>
      </c>
      <c r="J29" s="13">
        <v>5.0000000000000001E-3</v>
      </c>
      <c r="K29" s="13">
        <v>3.7600000000000001E-2</v>
      </c>
      <c r="L29" s="23">
        <v>558455</v>
      </c>
      <c r="M29" s="23">
        <v>93.78</v>
      </c>
      <c r="N29" s="23">
        <v>0</v>
      </c>
      <c r="O29" s="23">
        <v>523.71910000000003</v>
      </c>
      <c r="P29" s="13">
        <v>2.0898897134150499E-5</v>
      </c>
      <c r="Q29" s="13">
        <v>9.7382592690999997E-2</v>
      </c>
      <c r="R29" s="62">
        <v>1.6760222870000001E-2</v>
      </c>
    </row>
    <row r="30" spans="2:18" ht="12.75" customHeight="1" x14ac:dyDescent="0.2">
      <c r="B30" s="58" t="s">
        <v>162</v>
      </c>
      <c r="C30" s="14" t="s">
        <v>163</v>
      </c>
      <c r="D30" s="14" t="s">
        <v>134</v>
      </c>
      <c r="E30" s="14" t="s">
        <v>135</v>
      </c>
      <c r="F30" s="14" t="s">
        <v>136</v>
      </c>
      <c r="G30" s="54" t="s">
        <v>1091</v>
      </c>
      <c r="H30" s="23">
        <v>1.32</v>
      </c>
      <c r="I30" s="14" t="s">
        <v>49</v>
      </c>
      <c r="J30" s="13">
        <v>5.0000000000000001E-3</v>
      </c>
      <c r="K30" s="13">
        <v>3.8300000000000001E-2</v>
      </c>
      <c r="L30" s="23">
        <v>13000</v>
      </c>
      <c r="M30" s="23">
        <v>96.1</v>
      </c>
      <c r="N30" s="23">
        <v>0</v>
      </c>
      <c r="O30" s="23">
        <v>12.493</v>
      </c>
      <c r="P30" s="13">
        <v>5.5390397486605299E-7</v>
      </c>
      <c r="Q30" s="13">
        <v>2.3230024079999999E-3</v>
      </c>
      <c r="R30" s="62">
        <v>3.9980490299999999E-4</v>
      </c>
    </row>
    <row r="31" spans="2:18" ht="12.75" customHeight="1" x14ac:dyDescent="0.2">
      <c r="B31" s="58" t="s">
        <v>164</v>
      </c>
      <c r="C31" s="14" t="s">
        <v>165</v>
      </c>
      <c r="D31" s="14" t="s">
        <v>134</v>
      </c>
      <c r="E31" s="14" t="s">
        <v>135</v>
      </c>
      <c r="F31" s="14" t="s">
        <v>136</v>
      </c>
      <c r="G31" s="54" t="s">
        <v>1091</v>
      </c>
      <c r="H31" s="23">
        <v>6.02</v>
      </c>
      <c r="I31" s="14" t="s">
        <v>49</v>
      </c>
      <c r="J31" s="13">
        <v>0.01</v>
      </c>
      <c r="K31" s="13">
        <v>3.8100000000000002E-2</v>
      </c>
      <c r="L31" s="23">
        <v>385000</v>
      </c>
      <c r="M31" s="23">
        <v>85.38</v>
      </c>
      <c r="N31" s="23">
        <v>0</v>
      </c>
      <c r="O31" s="23">
        <v>328.71300000000002</v>
      </c>
      <c r="P31" s="13">
        <v>1.0197203050282E-5</v>
      </c>
      <c r="Q31" s="13">
        <v>6.1122315743999997E-2</v>
      </c>
      <c r="R31" s="62">
        <v>1.0519576506E-2</v>
      </c>
    </row>
    <row r="32" spans="2:18" ht="12.75" customHeight="1" x14ac:dyDescent="0.2">
      <c r="B32" s="58" t="s">
        <v>166</v>
      </c>
      <c r="C32" s="14" t="s">
        <v>167</v>
      </c>
      <c r="D32" s="14" t="s">
        <v>134</v>
      </c>
      <c r="E32" s="14" t="s">
        <v>135</v>
      </c>
      <c r="F32" s="14" t="s">
        <v>136</v>
      </c>
      <c r="G32" s="54" t="s">
        <v>1091</v>
      </c>
      <c r="H32" s="23">
        <v>7.82</v>
      </c>
      <c r="I32" s="14" t="s">
        <v>49</v>
      </c>
      <c r="J32" s="13">
        <v>1.2999999999999999E-2</v>
      </c>
      <c r="K32" s="13">
        <v>3.9699999999999999E-2</v>
      </c>
      <c r="L32" s="23">
        <v>30000</v>
      </c>
      <c r="M32" s="23">
        <v>82.23</v>
      </c>
      <c r="N32" s="23">
        <v>0</v>
      </c>
      <c r="O32" s="23">
        <v>24.669</v>
      </c>
      <c r="P32" s="13">
        <v>1.39318434712804E-6</v>
      </c>
      <c r="Q32" s="13">
        <v>4.5870604660000003E-3</v>
      </c>
      <c r="R32" s="62">
        <v>7.8946507299999997E-4</v>
      </c>
    </row>
    <row r="33" spans="2:18" ht="12.75" customHeight="1" x14ac:dyDescent="0.2">
      <c r="B33" s="58" t="s">
        <v>168</v>
      </c>
      <c r="C33" s="14" t="s">
        <v>169</v>
      </c>
      <c r="D33" s="14" t="s">
        <v>134</v>
      </c>
      <c r="E33" s="14" t="s">
        <v>135</v>
      </c>
      <c r="F33" s="14" t="s">
        <v>136</v>
      </c>
      <c r="G33" s="54" t="s">
        <v>1091</v>
      </c>
      <c r="H33" s="23">
        <v>11.85</v>
      </c>
      <c r="I33" s="14" t="s">
        <v>49</v>
      </c>
      <c r="J33" s="13">
        <v>1.4999999999999999E-2</v>
      </c>
      <c r="K33" s="13">
        <v>4.3299999999999998E-2</v>
      </c>
      <c r="L33" s="23">
        <v>73500</v>
      </c>
      <c r="M33" s="23">
        <v>72.52</v>
      </c>
      <c r="N33" s="23">
        <v>0</v>
      </c>
      <c r="O33" s="23">
        <v>53.302199999999999</v>
      </c>
      <c r="P33" s="13">
        <v>2.9060394418743701E-6</v>
      </c>
      <c r="Q33" s="13">
        <v>9.9112414110000008E-3</v>
      </c>
      <c r="R33" s="62">
        <v>1.7057937190000001E-3</v>
      </c>
    </row>
    <row r="34" spans="2:18" ht="12.75" customHeight="1" x14ac:dyDescent="0.2">
      <c r="B34" s="58" t="s">
        <v>170</v>
      </c>
      <c r="C34" s="14" t="s">
        <v>171</v>
      </c>
      <c r="D34" s="14" t="s">
        <v>134</v>
      </c>
      <c r="E34" s="14" t="s">
        <v>135</v>
      </c>
      <c r="F34" s="14" t="s">
        <v>136</v>
      </c>
      <c r="G34" s="54" t="s">
        <v>1091</v>
      </c>
      <c r="H34" s="23">
        <v>4.5199999999999996</v>
      </c>
      <c r="I34" s="14" t="s">
        <v>49</v>
      </c>
      <c r="J34" s="13">
        <v>2.2499999999999999E-2</v>
      </c>
      <c r="K34" s="13">
        <v>3.6700000000000003E-2</v>
      </c>
      <c r="L34" s="23">
        <v>64200</v>
      </c>
      <c r="M34" s="23">
        <v>94.49</v>
      </c>
      <c r="N34" s="23">
        <v>0</v>
      </c>
      <c r="O34" s="23">
        <v>60.662579999999998</v>
      </c>
      <c r="P34" s="13">
        <v>2.37342473221919E-6</v>
      </c>
      <c r="Q34" s="13">
        <v>1.1279862276000001E-2</v>
      </c>
      <c r="R34" s="62">
        <v>1.941342908E-3</v>
      </c>
    </row>
    <row r="35" spans="2:18" ht="12.75" customHeight="1" x14ac:dyDescent="0.2">
      <c r="B35" s="58" t="s">
        <v>172</v>
      </c>
      <c r="C35" s="14" t="s">
        <v>173</v>
      </c>
      <c r="D35" s="14" t="s">
        <v>134</v>
      </c>
      <c r="E35" s="14" t="s">
        <v>135</v>
      </c>
      <c r="F35" s="14" t="s">
        <v>136</v>
      </c>
      <c r="G35" s="54" t="s">
        <v>1091</v>
      </c>
      <c r="H35" s="23">
        <v>3.13</v>
      </c>
      <c r="I35" s="14" t="s">
        <v>49</v>
      </c>
      <c r="J35" s="13">
        <v>0.02</v>
      </c>
      <c r="K35" s="13">
        <v>3.6499999999999998E-2</v>
      </c>
      <c r="L35" s="23">
        <v>448718</v>
      </c>
      <c r="M35" s="23">
        <v>96.55</v>
      </c>
      <c r="N35" s="23">
        <v>0</v>
      </c>
      <c r="O35" s="23">
        <v>433.23723000000001</v>
      </c>
      <c r="P35" s="13">
        <v>1.7913556305199199E-5</v>
      </c>
      <c r="Q35" s="13">
        <v>8.0558002768E-2</v>
      </c>
      <c r="R35" s="62">
        <v>1.3864593692E-2</v>
      </c>
    </row>
    <row r="36" spans="2:18" ht="12.75" customHeight="1" x14ac:dyDescent="0.2">
      <c r="B36" s="58" t="s">
        <v>174</v>
      </c>
      <c r="C36" s="14" t="s">
        <v>175</v>
      </c>
      <c r="D36" s="14" t="s">
        <v>134</v>
      </c>
      <c r="E36" s="14" t="s">
        <v>135</v>
      </c>
      <c r="F36" s="14" t="s">
        <v>136</v>
      </c>
      <c r="G36" s="54" t="s">
        <v>1091</v>
      </c>
      <c r="H36" s="23">
        <v>14.97</v>
      </c>
      <c r="I36" s="14" t="s">
        <v>49</v>
      </c>
      <c r="J36" s="13">
        <v>3.7499999999999999E-2</v>
      </c>
      <c r="K36" s="13">
        <v>4.5100000000000001E-2</v>
      </c>
      <c r="L36" s="23">
        <v>73566</v>
      </c>
      <c r="M36" s="23">
        <v>92</v>
      </c>
      <c r="N36" s="23">
        <v>0</v>
      </c>
      <c r="O36" s="23">
        <v>67.680719999999994</v>
      </c>
      <c r="P36" s="13">
        <v>2.9168903442575799E-6</v>
      </c>
      <c r="Q36" s="13">
        <v>1.2584845557000001E-2</v>
      </c>
      <c r="R36" s="62">
        <v>2.1659396250000001E-3</v>
      </c>
    </row>
    <row r="37" spans="2:18" ht="12.75" customHeight="1" x14ac:dyDescent="0.2">
      <c r="B37" s="58" t="s">
        <v>176</v>
      </c>
      <c r="C37" s="14" t="s">
        <v>177</v>
      </c>
      <c r="D37" s="14" t="s">
        <v>134</v>
      </c>
      <c r="E37" s="14" t="s">
        <v>135</v>
      </c>
      <c r="F37" s="14" t="s">
        <v>136</v>
      </c>
      <c r="G37" s="54" t="s">
        <v>1091</v>
      </c>
      <c r="H37" s="23">
        <v>11.79</v>
      </c>
      <c r="I37" s="14" t="s">
        <v>49</v>
      </c>
      <c r="J37" s="13">
        <v>5.5E-2</v>
      </c>
      <c r="K37" s="13">
        <v>4.3999999999999997E-2</v>
      </c>
      <c r="L37" s="23">
        <v>25000</v>
      </c>
      <c r="M37" s="23">
        <v>118.5</v>
      </c>
      <c r="N37" s="23">
        <v>0</v>
      </c>
      <c r="O37" s="23">
        <v>29.625</v>
      </c>
      <c r="P37" s="13">
        <v>1.29479719257515E-6</v>
      </c>
      <c r="Q37" s="13">
        <v>5.5086005229999999E-3</v>
      </c>
      <c r="R37" s="62">
        <v>9.4806853999999995E-4</v>
      </c>
    </row>
    <row r="38" spans="2:18" ht="12.75" customHeight="1" x14ac:dyDescent="0.2">
      <c r="B38" s="58" t="s">
        <v>178</v>
      </c>
      <c r="C38" s="14" t="s">
        <v>179</v>
      </c>
      <c r="D38" s="14" t="s">
        <v>134</v>
      </c>
      <c r="E38" s="14" t="s">
        <v>135</v>
      </c>
      <c r="F38" s="14" t="s">
        <v>136</v>
      </c>
      <c r="G38" s="54" t="s">
        <v>1091</v>
      </c>
      <c r="H38" s="23">
        <v>2.66</v>
      </c>
      <c r="I38" s="14" t="s">
        <v>49</v>
      </c>
      <c r="J38" s="13">
        <v>6.25E-2</v>
      </c>
      <c r="K38" s="13">
        <v>3.6600000000000001E-2</v>
      </c>
      <c r="L38" s="23">
        <v>46850</v>
      </c>
      <c r="M38" s="23">
        <v>107.9</v>
      </c>
      <c r="N38" s="23">
        <v>0</v>
      </c>
      <c r="O38" s="23">
        <v>50.55115</v>
      </c>
      <c r="P38" s="13">
        <v>3.1450996699082998E-6</v>
      </c>
      <c r="Q38" s="13">
        <v>9.3996992860000007E-3</v>
      </c>
      <c r="R38" s="62">
        <v>1.617753754E-3</v>
      </c>
    </row>
    <row r="39" spans="2:18" ht="12.75" customHeight="1" x14ac:dyDescent="0.2">
      <c r="B39" s="57" t="s">
        <v>180</v>
      </c>
      <c r="C39" s="54" t="s">
        <v>1091</v>
      </c>
      <c r="D39" s="54" t="s">
        <v>1091</v>
      </c>
      <c r="E39" s="54" t="s">
        <v>1091</v>
      </c>
      <c r="F39" s="54" t="s">
        <v>1091</v>
      </c>
      <c r="G39" s="54" t="s">
        <v>1091</v>
      </c>
      <c r="H39" s="22">
        <v>2.2999999999999998</v>
      </c>
      <c r="I39" s="54" t="s">
        <v>1091</v>
      </c>
      <c r="J39" s="54" t="s">
        <v>1091</v>
      </c>
      <c r="K39" s="54" t="s">
        <v>1091</v>
      </c>
      <c r="L39" s="54" t="s">
        <v>1091</v>
      </c>
      <c r="M39" s="54" t="s">
        <v>1091</v>
      </c>
      <c r="N39" s="54" t="s">
        <v>1091</v>
      </c>
      <c r="O39" s="22">
        <v>19.200399999999998</v>
      </c>
      <c r="P39" s="54" t="s">
        <v>1091</v>
      </c>
      <c r="Q39" s="20">
        <v>3.5702053489999998E-3</v>
      </c>
      <c r="R39" s="61">
        <v>6.1445722099999999E-4</v>
      </c>
    </row>
    <row r="40" spans="2:18" ht="12.75" customHeight="1" x14ac:dyDescent="0.2">
      <c r="B40" s="58" t="s">
        <v>181</v>
      </c>
      <c r="C40" s="14" t="s">
        <v>182</v>
      </c>
      <c r="D40" s="14" t="s">
        <v>134</v>
      </c>
      <c r="E40" s="14" t="s">
        <v>135</v>
      </c>
      <c r="F40" s="14" t="s">
        <v>136</v>
      </c>
      <c r="G40" s="54" t="s">
        <v>1091</v>
      </c>
      <c r="H40" s="23">
        <v>2.2999999999999998</v>
      </c>
      <c r="I40" s="14" t="s">
        <v>49</v>
      </c>
      <c r="J40" s="13">
        <v>4.1519E-2</v>
      </c>
      <c r="K40" s="13">
        <v>4.65E-2</v>
      </c>
      <c r="L40" s="23">
        <v>19365</v>
      </c>
      <c r="M40" s="23">
        <v>99.15</v>
      </c>
      <c r="N40" s="23">
        <v>0</v>
      </c>
      <c r="O40" s="23">
        <v>19.200399999999998</v>
      </c>
      <c r="P40" s="13">
        <v>9.1277367007367901E-7</v>
      </c>
      <c r="Q40" s="13">
        <v>3.5702053489999998E-3</v>
      </c>
      <c r="R40" s="62">
        <v>6.1445722099999999E-4</v>
      </c>
    </row>
    <row r="41" spans="2:18" ht="12.75" customHeight="1" x14ac:dyDescent="0.2">
      <c r="B41" s="57" t="s">
        <v>183</v>
      </c>
      <c r="C41" s="54" t="s">
        <v>1091</v>
      </c>
      <c r="D41" s="54" t="s">
        <v>1091</v>
      </c>
      <c r="E41" s="54" t="s">
        <v>1091</v>
      </c>
      <c r="F41" s="54" t="s">
        <v>1091</v>
      </c>
      <c r="G41" s="54" t="s">
        <v>1091</v>
      </c>
      <c r="H41" s="54" t="s">
        <v>1091</v>
      </c>
      <c r="I41" s="54" t="s">
        <v>1091</v>
      </c>
      <c r="J41" s="54" t="s">
        <v>1091</v>
      </c>
      <c r="K41" s="54" t="s">
        <v>1091</v>
      </c>
      <c r="L41" s="54" t="s">
        <v>1091</v>
      </c>
      <c r="M41" s="54" t="s">
        <v>1091</v>
      </c>
      <c r="N41" s="54" t="s">
        <v>1091</v>
      </c>
      <c r="O41" s="54" t="s">
        <v>1091</v>
      </c>
      <c r="P41" s="54" t="s">
        <v>1091</v>
      </c>
      <c r="Q41" s="54" t="s">
        <v>1091</v>
      </c>
      <c r="R41" s="68" t="s">
        <v>1091</v>
      </c>
    </row>
    <row r="42" spans="2:18" x14ac:dyDescent="0.2">
      <c r="B42" s="57" t="s">
        <v>184</v>
      </c>
      <c r="C42" s="54" t="s">
        <v>1091</v>
      </c>
      <c r="D42" s="54" t="s">
        <v>1091</v>
      </c>
      <c r="E42" s="54" t="s">
        <v>1091</v>
      </c>
      <c r="F42" s="54" t="s">
        <v>1091</v>
      </c>
      <c r="G42" s="54" t="s">
        <v>1091</v>
      </c>
      <c r="H42" s="22">
        <v>0.445112129651</v>
      </c>
      <c r="I42" s="54" t="s">
        <v>1091</v>
      </c>
      <c r="J42" s="54" t="s">
        <v>1091</v>
      </c>
      <c r="K42" s="54" t="s">
        <v>1091</v>
      </c>
      <c r="L42" s="54" t="s">
        <v>1091</v>
      </c>
      <c r="M42" s="54" t="s">
        <v>1091</v>
      </c>
      <c r="N42" s="54" t="s">
        <v>1091</v>
      </c>
      <c r="O42" s="22">
        <v>98.088059999999999</v>
      </c>
      <c r="P42" s="54" t="s">
        <v>1091</v>
      </c>
      <c r="Q42" s="20">
        <v>1.8238917760999999E-2</v>
      </c>
      <c r="R42" s="61">
        <v>3.1390448550000002E-3</v>
      </c>
    </row>
    <row r="43" spans="2:18" x14ac:dyDescent="0.2">
      <c r="B43" s="57" t="s">
        <v>185</v>
      </c>
      <c r="C43" s="54" t="s">
        <v>1091</v>
      </c>
      <c r="D43" s="54" t="s">
        <v>1091</v>
      </c>
      <c r="E43" s="54" t="s">
        <v>1091</v>
      </c>
      <c r="F43" s="54" t="s">
        <v>1091</v>
      </c>
      <c r="G43" s="54" t="s">
        <v>1091</v>
      </c>
      <c r="H43" s="54" t="s">
        <v>1091</v>
      </c>
      <c r="I43" s="54" t="s">
        <v>1091</v>
      </c>
      <c r="J43" s="54" t="s">
        <v>1091</v>
      </c>
      <c r="K43" s="54" t="s">
        <v>1091</v>
      </c>
      <c r="L43" s="54" t="s">
        <v>1091</v>
      </c>
      <c r="M43" s="54" t="s">
        <v>1091</v>
      </c>
      <c r="N43" s="54" t="s">
        <v>1091</v>
      </c>
      <c r="O43" s="54" t="s">
        <v>1091</v>
      </c>
      <c r="P43" s="54" t="s">
        <v>1091</v>
      </c>
      <c r="Q43" s="54" t="s">
        <v>1091</v>
      </c>
      <c r="R43" s="68" t="s">
        <v>1091</v>
      </c>
    </row>
    <row r="44" spans="2:18" x14ac:dyDescent="0.2">
      <c r="B44" s="57" t="s">
        <v>186</v>
      </c>
      <c r="C44" s="54" t="s">
        <v>1091</v>
      </c>
      <c r="D44" s="54" t="s">
        <v>1091</v>
      </c>
      <c r="E44" s="54" t="s">
        <v>1091</v>
      </c>
      <c r="F44" s="54" t="s">
        <v>1091</v>
      </c>
      <c r="G44" s="54" t="s">
        <v>1091</v>
      </c>
      <c r="H44" s="22">
        <v>0.445112129651</v>
      </c>
      <c r="I44" s="54" t="s">
        <v>1091</v>
      </c>
      <c r="J44" s="54" t="s">
        <v>1091</v>
      </c>
      <c r="K44" s="54" t="s">
        <v>1091</v>
      </c>
      <c r="L44" s="54" t="s">
        <v>1091</v>
      </c>
      <c r="M44" s="54" t="s">
        <v>1091</v>
      </c>
      <c r="N44" s="54" t="s">
        <v>1091</v>
      </c>
      <c r="O44" s="22">
        <v>98.088059999999999</v>
      </c>
      <c r="P44" s="54" t="s">
        <v>1091</v>
      </c>
      <c r="Q44" s="20">
        <v>1.8238917760999999E-2</v>
      </c>
      <c r="R44" s="61">
        <v>3.1390448550000002E-3</v>
      </c>
    </row>
    <row r="45" spans="2:18" ht="13.5" thickBot="1" x14ac:dyDescent="0.25">
      <c r="B45" s="58" t="s">
        <v>187</v>
      </c>
      <c r="C45" s="14" t="s">
        <v>188</v>
      </c>
      <c r="D45" s="14" t="s">
        <v>189</v>
      </c>
      <c r="E45" s="14" t="s">
        <v>190</v>
      </c>
      <c r="F45" s="14" t="s">
        <v>191</v>
      </c>
      <c r="G45" s="54" t="s">
        <v>1091</v>
      </c>
      <c r="H45" s="23">
        <v>0.43099999999999999</v>
      </c>
      <c r="I45" s="14" t="s">
        <v>50</v>
      </c>
      <c r="J45" s="13">
        <v>0</v>
      </c>
      <c r="K45" s="13">
        <v>5.2429999999999997E-2</v>
      </c>
      <c r="L45" s="23">
        <v>25000</v>
      </c>
      <c r="M45" s="23">
        <v>97.5</v>
      </c>
      <c r="N45" s="23">
        <v>0</v>
      </c>
      <c r="O45" s="23">
        <v>88.408119999999997</v>
      </c>
      <c r="P45" s="13">
        <v>3.5538118185565801E-7</v>
      </c>
      <c r="Q45" s="13">
        <v>1.6438987886000001E-2</v>
      </c>
      <c r="R45" s="62">
        <v>2.829264379E-3</v>
      </c>
    </row>
    <row r="46" spans="2:18" x14ac:dyDescent="0.2">
      <c r="B46" s="72" t="s">
        <v>192</v>
      </c>
      <c r="C46" s="73" t="s">
        <v>193</v>
      </c>
      <c r="D46" s="73" t="s">
        <v>194</v>
      </c>
      <c r="E46" s="73" t="s">
        <v>195</v>
      </c>
      <c r="F46" s="73" t="s">
        <v>196</v>
      </c>
      <c r="G46" s="69" t="s">
        <v>1091</v>
      </c>
      <c r="H46" s="74">
        <v>0.57399999999999995</v>
      </c>
      <c r="I46" s="73" t="s">
        <v>50</v>
      </c>
      <c r="J46" s="75">
        <v>1.7500000000000002E-2</v>
      </c>
      <c r="K46" s="75">
        <v>5.1040000000000002E-2</v>
      </c>
      <c r="L46" s="74">
        <v>2700</v>
      </c>
      <c r="M46" s="74">
        <v>98.846500000000006</v>
      </c>
      <c r="N46" s="74">
        <v>0</v>
      </c>
      <c r="O46" s="74">
        <v>9.6799400000000002</v>
      </c>
      <c r="P46" s="75">
        <v>6.3340136533183206E-8</v>
      </c>
      <c r="Q46" s="75">
        <v>1.799929875E-3</v>
      </c>
      <c r="R46" s="76">
        <v>3.09780475E-4</v>
      </c>
    </row>
    <row r="47" spans="2:18" ht="12.75" hidden="1" customHeight="1" x14ac:dyDescent="0.2"/>
    <row r="48" spans="2:1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P19"/>
  <sheetViews>
    <sheetView rightToLeft="1" workbookViewId="0"/>
  </sheetViews>
  <sheetFormatPr defaultRowHeight="12.75" customHeight="1" x14ac:dyDescent="0.2"/>
  <cols>
    <col min="2" max="2" width="44.140625" bestFit="1" customWidth="1"/>
    <col min="3" max="3" width="29" bestFit="1" customWidth="1"/>
    <col min="4" max="4" width="13.7109375" bestFit="1" customWidth="1"/>
    <col min="5" max="5" width="7.42578125" bestFit="1" customWidth="1"/>
    <col min="6" max="6" width="12.42578125" bestFit="1" customWidth="1"/>
    <col min="7" max="7" width="17.5703125" bestFit="1" customWidth="1"/>
    <col min="8" max="8" width="8.7109375" bestFit="1" customWidth="1"/>
    <col min="9" max="9" width="13.7109375" bestFit="1" customWidth="1"/>
    <col min="10" max="10" width="16.28515625" bestFit="1" customWidth="1"/>
    <col min="11" max="11" width="21.28515625" bestFit="1" customWidth="1"/>
    <col min="12" max="12" width="12.42578125" bestFit="1" customWidth="1"/>
    <col min="13" max="13" width="18.85546875" bestFit="1" customWidth="1"/>
    <col min="14" max="14" width="29" bestFit="1" customWidth="1"/>
    <col min="15" max="15" width="34" bestFit="1" customWidth="1"/>
    <col min="16" max="16" width="30.140625" bestFit="1" customWidth="1"/>
  </cols>
  <sheetData>
    <row r="1" spans="2:16" ht="12.75" customHeight="1" x14ac:dyDescent="0.2">
      <c r="B1" s="1" t="s">
        <v>69</v>
      </c>
      <c r="C1" s="1" t="s">
        <v>1</v>
      </c>
    </row>
    <row r="2" spans="2:16" ht="12.75" customHeight="1" x14ac:dyDescent="0.2">
      <c r="B2" s="1" t="s">
        <v>2</v>
      </c>
      <c r="C2" s="1" t="s">
        <v>3</v>
      </c>
    </row>
    <row r="3" spans="2:16" ht="12.75" customHeight="1" x14ac:dyDescent="0.2">
      <c r="B3" s="1" t="s">
        <v>4</v>
      </c>
      <c r="C3" s="1" t="s">
        <v>5</v>
      </c>
    </row>
    <row r="4" spans="2:16" ht="12.75" customHeight="1" x14ac:dyDescent="0.2">
      <c r="B4" s="1" t="s">
        <v>6</v>
      </c>
      <c r="C4" s="2">
        <v>14482</v>
      </c>
    </row>
    <row r="6" spans="2:16" ht="12.75" customHeight="1" x14ac:dyDescent="0.2">
      <c r="B6" s="44" t="s">
        <v>1080</v>
      </c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6"/>
    </row>
    <row r="7" spans="2:16" ht="12.75" customHeight="1" x14ac:dyDescent="0.2">
      <c r="B7" s="51" t="s">
        <v>1081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9"/>
    </row>
    <row r="8" spans="2:16" ht="12.75" customHeight="1" x14ac:dyDescent="0.2">
      <c r="B8" s="4" t="s">
        <v>71</v>
      </c>
      <c r="C8" s="4" t="s">
        <v>72</v>
      </c>
      <c r="D8" s="4" t="s">
        <v>200</v>
      </c>
      <c r="E8" s="4" t="s">
        <v>74</v>
      </c>
      <c r="F8" s="4" t="s">
        <v>75</v>
      </c>
      <c r="G8" s="4" t="s">
        <v>111</v>
      </c>
      <c r="H8" s="4" t="s">
        <v>112</v>
      </c>
      <c r="I8" s="4" t="s">
        <v>76</v>
      </c>
      <c r="J8" s="4" t="s">
        <v>77</v>
      </c>
      <c r="K8" s="4" t="s">
        <v>1060</v>
      </c>
      <c r="L8" s="4" t="s">
        <v>113</v>
      </c>
      <c r="M8" s="4" t="s">
        <v>1061</v>
      </c>
      <c r="N8" s="4" t="s">
        <v>116</v>
      </c>
      <c r="O8" s="4" t="s">
        <v>80</v>
      </c>
      <c r="P8" s="4" t="s">
        <v>202</v>
      </c>
    </row>
    <row r="9" spans="2:16" ht="12.75" customHeight="1" x14ac:dyDescent="0.2">
      <c r="B9" s="5"/>
      <c r="C9" s="5"/>
      <c r="D9" s="5"/>
      <c r="E9" s="5"/>
      <c r="F9" s="5"/>
      <c r="G9" s="6" t="s">
        <v>118</v>
      </c>
      <c r="H9" s="6" t="s">
        <v>119</v>
      </c>
      <c r="I9" s="5"/>
      <c r="J9" s="6" t="s">
        <v>12</v>
      </c>
      <c r="K9" s="6" t="s">
        <v>12</v>
      </c>
      <c r="L9" s="6" t="s">
        <v>120</v>
      </c>
      <c r="M9" s="6" t="s">
        <v>11</v>
      </c>
      <c r="N9" s="6" t="s">
        <v>12</v>
      </c>
      <c r="O9" s="6" t="s">
        <v>12</v>
      </c>
      <c r="P9" s="6" t="s">
        <v>12</v>
      </c>
    </row>
    <row r="10" spans="2:16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</row>
    <row r="11" spans="2:16" ht="12.75" customHeight="1" x14ac:dyDescent="0.2">
      <c r="B11" s="18" t="s">
        <v>1082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</row>
    <row r="12" spans="2:16" ht="12.75" customHeight="1" x14ac:dyDescent="0.2">
      <c r="B12" s="18" t="s">
        <v>1083</v>
      </c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2:16" ht="12.75" customHeight="1" x14ac:dyDescent="0.2">
      <c r="B13" s="18" t="s">
        <v>1084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2:16" ht="12.75" customHeight="1" x14ac:dyDescent="0.2">
      <c r="B14" s="18" t="s">
        <v>1085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2:16" ht="12.75" customHeight="1" x14ac:dyDescent="0.2">
      <c r="B15" s="18" t="s">
        <v>1086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2:16" ht="12.75" customHeight="1" x14ac:dyDescent="0.2">
      <c r="B16" s="18" t="s">
        <v>1087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</row>
    <row r="17" spans="2:16" ht="12.75" customHeight="1" x14ac:dyDescent="0.2">
      <c r="B17" s="18" t="s">
        <v>1088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</row>
    <row r="18" spans="2:16" ht="12.75" customHeight="1" x14ac:dyDescent="0.2">
      <c r="B18" s="18" t="s">
        <v>1089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</row>
    <row r="19" spans="2:16" ht="12.75" customHeight="1" x14ac:dyDescent="0.2">
      <c r="B19" s="18" t="s">
        <v>1090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</row>
  </sheetData>
  <mergeCells count="2">
    <mergeCell ref="B6:P6"/>
    <mergeCell ref="B7:P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U1" sqref="U1:XFD1048576"/>
    </sheetView>
  </sheetViews>
  <sheetFormatPr defaultColWidth="0" defaultRowHeight="12.75" customHeight="1" zeroHeight="1" x14ac:dyDescent="0.2"/>
  <cols>
    <col min="1" max="1" width="9.140625" customWidth="1"/>
    <col min="2" max="2" width="36.57031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13.7109375" bestFit="1" customWidth="1"/>
    <col min="8" max="8" width="10.85546875" customWidth="1"/>
    <col min="9" max="9" width="12.42578125" bestFit="1" customWidth="1"/>
    <col min="10" max="10" width="17.5703125" bestFit="1" customWidth="1"/>
    <col min="11" max="11" width="10.85546875" customWidth="1"/>
    <col min="12" max="12" width="13.7109375" bestFit="1" customWidth="1"/>
    <col min="13" max="13" width="15" bestFit="1" customWidth="1"/>
    <col min="14" max="14" width="18.85546875" bestFit="1" customWidth="1"/>
    <col min="15" max="15" width="12.42578125" bestFit="1" customWidth="1"/>
    <col min="16" max="16" width="12" customWidth="1"/>
    <col min="17" max="17" width="13.7109375" bestFit="1" customWidth="1"/>
    <col min="18" max="18" width="29" bestFit="1" customWidth="1"/>
    <col min="19" max="19" width="34" bestFit="1" customWidth="1"/>
    <col min="20" max="20" width="30.140625" bestFit="1" customWidth="1"/>
    <col min="53" max="16384" width="9.140625" hidden="1"/>
  </cols>
  <sheetData>
    <row r="1" spans="2:20" ht="12.75" customHeight="1" x14ac:dyDescent="0.2">
      <c r="B1" s="1" t="s">
        <v>69</v>
      </c>
      <c r="C1" s="1" t="s">
        <v>1</v>
      </c>
    </row>
    <row r="2" spans="2:20" ht="12.75" customHeight="1" x14ac:dyDescent="0.2">
      <c r="B2" s="1" t="s">
        <v>2</v>
      </c>
      <c r="C2" s="1" t="s">
        <v>3</v>
      </c>
    </row>
    <row r="3" spans="2:20" ht="12.75" customHeight="1" x14ac:dyDescent="0.2">
      <c r="B3" s="1" t="s">
        <v>4</v>
      </c>
      <c r="C3" s="1" t="s">
        <v>5</v>
      </c>
    </row>
    <row r="4" spans="2:20" ht="12.75" customHeight="1" x14ac:dyDescent="0.2">
      <c r="B4" s="1" t="s">
        <v>6</v>
      </c>
      <c r="C4" s="2">
        <v>14482</v>
      </c>
    </row>
    <row r="5" spans="2:20" ht="12.75" customHeight="1" x14ac:dyDescent="0.2"/>
    <row r="6" spans="2:20" ht="12.75" customHeight="1" thickBot="1" x14ac:dyDescent="0.25">
      <c r="B6" s="63" t="s">
        <v>197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  <c r="P6" s="65" t="s">
        <v>1104</v>
      </c>
      <c r="Q6" s="65" t="s">
        <v>1105</v>
      </c>
      <c r="R6" s="65" t="s">
        <v>1106</v>
      </c>
      <c r="S6" s="65" t="s">
        <v>1107</v>
      </c>
      <c r="T6" s="65" t="s">
        <v>1108</v>
      </c>
    </row>
    <row r="7" spans="2:20" ht="12.75" customHeight="1" thickBot="1" x14ac:dyDescent="0.25">
      <c r="B7" s="71" t="s">
        <v>198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  <c r="P7" s="77" t="s">
        <v>1091</v>
      </c>
      <c r="Q7" s="77" t="s">
        <v>1091</v>
      </c>
      <c r="R7" s="77" t="s">
        <v>1091</v>
      </c>
      <c r="S7" s="77" t="s">
        <v>1091</v>
      </c>
      <c r="T7" s="77" t="s">
        <v>1091</v>
      </c>
    </row>
    <row r="8" spans="2:20" ht="12.75" customHeight="1" x14ac:dyDescent="0.2">
      <c r="B8" s="56" t="s">
        <v>71</v>
      </c>
      <c r="C8" s="4" t="s">
        <v>72</v>
      </c>
      <c r="D8" s="4" t="s">
        <v>110</v>
      </c>
      <c r="E8" s="4" t="s">
        <v>199</v>
      </c>
      <c r="F8" s="4" t="s">
        <v>73</v>
      </c>
      <c r="G8" s="4" t="s">
        <v>200</v>
      </c>
      <c r="H8" s="4" t="s">
        <v>74</v>
      </c>
      <c r="I8" s="4" t="s">
        <v>75</v>
      </c>
      <c r="J8" s="4" t="s">
        <v>111</v>
      </c>
      <c r="K8" s="4" t="s">
        <v>112</v>
      </c>
      <c r="L8" s="4" t="s">
        <v>76</v>
      </c>
      <c r="M8" s="4" t="s">
        <v>201</v>
      </c>
      <c r="N8" s="4" t="s">
        <v>78</v>
      </c>
      <c r="O8" s="4" t="s">
        <v>113</v>
      </c>
      <c r="P8" s="4" t="s">
        <v>114</v>
      </c>
      <c r="Q8" s="4" t="s">
        <v>79</v>
      </c>
      <c r="R8" s="4" t="s">
        <v>116</v>
      </c>
      <c r="S8" s="4" t="s">
        <v>80</v>
      </c>
      <c r="T8" s="59" t="s">
        <v>202</v>
      </c>
    </row>
    <row r="9" spans="2:20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53" t="s">
        <v>1091</v>
      </c>
      <c r="H9" s="53" t="s">
        <v>1091</v>
      </c>
      <c r="I9" s="53" t="s">
        <v>1091</v>
      </c>
      <c r="J9" s="6" t="s">
        <v>118</v>
      </c>
      <c r="K9" s="6" t="s">
        <v>119</v>
      </c>
      <c r="L9" s="53" t="s">
        <v>1091</v>
      </c>
      <c r="M9" s="6" t="s">
        <v>12</v>
      </c>
      <c r="N9" s="6" t="s">
        <v>12</v>
      </c>
      <c r="O9" s="6" t="s">
        <v>120</v>
      </c>
      <c r="P9" s="6" t="s">
        <v>121</v>
      </c>
      <c r="Q9" s="6" t="s">
        <v>11</v>
      </c>
      <c r="R9" s="6" t="s">
        <v>12</v>
      </c>
      <c r="S9" s="6" t="s">
        <v>12</v>
      </c>
      <c r="T9" s="60" t="s">
        <v>12</v>
      </c>
    </row>
    <row r="10" spans="2:20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" t="s">
        <v>126</v>
      </c>
      <c r="R10" s="6" t="s">
        <v>127</v>
      </c>
      <c r="S10" s="6" t="s">
        <v>203</v>
      </c>
      <c r="T10" s="60" t="s">
        <v>204</v>
      </c>
    </row>
    <row r="11" spans="2:20" ht="12.75" customHeight="1" x14ac:dyDescent="0.2">
      <c r="B11" s="57" t="s">
        <v>205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54" t="s">
        <v>1091</v>
      </c>
      <c r="K11" s="54" t="s">
        <v>1091</v>
      </c>
      <c r="L11" s="54" t="s">
        <v>1091</v>
      </c>
      <c r="M11" s="54" t="s">
        <v>1091</v>
      </c>
      <c r="N11" s="54" t="s">
        <v>1091</v>
      </c>
      <c r="O11" s="54" t="s">
        <v>1091</v>
      </c>
      <c r="P11" s="54" t="s">
        <v>1091</v>
      </c>
      <c r="Q11" s="54" t="s">
        <v>1091</v>
      </c>
      <c r="R11" s="54" t="s">
        <v>1091</v>
      </c>
      <c r="S11" s="54" t="s">
        <v>1091</v>
      </c>
      <c r="T11" s="68" t="s">
        <v>1091</v>
      </c>
    </row>
    <row r="12" spans="2:20" ht="12.75" customHeight="1" x14ac:dyDescent="0.2">
      <c r="B12" s="57" t="s">
        <v>206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54" t="s">
        <v>1091</v>
      </c>
      <c r="K12" s="54" t="s">
        <v>1091</v>
      </c>
      <c r="L12" s="54" t="s">
        <v>1091</v>
      </c>
      <c r="M12" s="54" t="s">
        <v>1091</v>
      </c>
      <c r="N12" s="54" t="s">
        <v>1091</v>
      </c>
      <c r="O12" s="54" t="s">
        <v>1091</v>
      </c>
      <c r="P12" s="54" t="s">
        <v>1091</v>
      </c>
      <c r="Q12" s="54" t="s">
        <v>1091</v>
      </c>
      <c r="R12" s="54" t="s">
        <v>1091</v>
      </c>
      <c r="S12" s="54" t="s">
        <v>1091</v>
      </c>
      <c r="T12" s="68" t="s">
        <v>1091</v>
      </c>
    </row>
    <row r="13" spans="2:20" ht="12.75" customHeight="1" x14ac:dyDescent="0.2">
      <c r="B13" s="57" t="s">
        <v>207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54" t="s">
        <v>1091</v>
      </c>
      <c r="L13" s="54" t="s">
        <v>1091</v>
      </c>
      <c r="M13" s="54" t="s">
        <v>1091</v>
      </c>
      <c r="N13" s="54" t="s">
        <v>1091</v>
      </c>
      <c r="O13" s="54" t="s">
        <v>1091</v>
      </c>
      <c r="P13" s="54" t="s">
        <v>1091</v>
      </c>
      <c r="Q13" s="54" t="s">
        <v>1091</v>
      </c>
      <c r="R13" s="54" t="s">
        <v>1091</v>
      </c>
      <c r="S13" s="54" t="s">
        <v>1091</v>
      </c>
      <c r="T13" s="68" t="s">
        <v>1091</v>
      </c>
    </row>
    <row r="14" spans="2:20" ht="12.75" customHeight="1" x14ac:dyDescent="0.2">
      <c r="B14" s="57" t="s">
        <v>208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54" t="s">
        <v>1091</v>
      </c>
      <c r="J14" s="54" t="s">
        <v>1091</v>
      </c>
      <c r="K14" s="54" t="s">
        <v>1091</v>
      </c>
      <c r="L14" s="54" t="s">
        <v>1091</v>
      </c>
      <c r="M14" s="54" t="s">
        <v>1091</v>
      </c>
      <c r="N14" s="54" t="s">
        <v>1091</v>
      </c>
      <c r="O14" s="54" t="s">
        <v>1091</v>
      </c>
      <c r="P14" s="54" t="s">
        <v>1091</v>
      </c>
      <c r="Q14" s="54" t="s">
        <v>1091</v>
      </c>
      <c r="R14" s="54" t="s">
        <v>1091</v>
      </c>
      <c r="S14" s="54" t="s">
        <v>1091</v>
      </c>
      <c r="T14" s="68" t="s">
        <v>1091</v>
      </c>
    </row>
    <row r="15" spans="2:20" ht="12.75" customHeight="1" x14ac:dyDescent="0.2">
      <c r="B15" s="57" t="s">
        <v>209</v>
      </c>
      <c r="C15" s="54" t="s">
        <v>1091</v>
      </c>
      <c r="D15" s="54" t="s">
        <v>1091</v>
      </c>
      <c r="E15" s="54" t="s">
        <v>1091</v>
      </c>
      <c r="F15" s="54" t="s">
        <v>1091</v>
      </c>
      <c r="G15" s="54" t="s">
        <v>1091</v>
      </c>
      <c r="H15" s="54" t="s">
        <v>1091</v>
      </c>
      <c r="I15" s="54" t="s">
        <v>1091</v>
      </c>
      <c r="J15" s="54" t="s">
        <v>1091</v>
      </c>
      <c r="K15" s="54" t="s">
        <v>1091</v>
      </c>
      <c r="L15" s="54" t="s">
        <v>1091</v>
      </c>
      <c r="M15" s="54" t="s">
        <v>1091</v>
      </c>
      <c r="N15" s="54" t="s">
        <v>1091</v>
      </c>
      <c r="O15" s="54" t="s">
        <v>1091</v>
      </c>
      <c r="P15" s="54" t="s">
        <v>1091</v>
      </c>
      <c r="Q15" s="54" t="s">
        <v>1091</v>
      </c>
      <c r="R15" s="54" t="s">
        <v>1091</v>
      </c>
      <c r="S15" s="54" t="s">
        <v>1091</v>
      </c>
      <c r="T15" s="68" t="s">
        <v>1091</v>
      </c>
    </row>
    <row r="16" spans="2:20" ht="12.75" customHeight="1" x14ac:dyDescent="0.2">
      <c r="B16" s="57" t="s">
        <v>210</v>
      </c>
      <c r="C16" s="54" t="s">
        <v>1091</v>
      </c>
      <c r="D16" s="54" t="s">
        <v>1091</v>
      </c>
      <c r="E16" s="54" t="s">
        <v>1091</v>
      </c>
      <c r="F16" s="54" t="s">
        <v>1091</v>
      </c>
      <c r="G16" s="54" t="s">
        <v>1091</v>
      </c>
      <c r="H16" s="54" t="s">
        <v>1091</v>
      </c>
      <c r="I16" s="54" t="s">
        <v>1091</v>
      </c>
      <c r="J16" s="54" t="s">
        <v>1091</v>
      </c>
      <c r="K16" s="54" t="s">
        <v>1091</v>
      </c>
      <c r="L16" s="54" t="s">
        <v>1091</v>
      </c>
      <c r="M16" s="54" t="s">
        <v>1091</v>
      </c>
      <c r="N16" s="54" t="s">
        <v>1091</v>
      </c>
      <c r="O16" s="54" t="s">
        <v>1091</v>
      </c>
      <c r="P16" s="54" t="s">
        <v>1091</v>
      </c>
      <c r="Q16" s="54" t="s">
        <v>1091</v>
      </c>
      <c r="R16" s="54" t="s">
        <v>1091</v>
      </c>
      <c r="S16" s="54" t="s">
        <v>1091</v>
      </c>
      <c r="T16" s="68" t="s">
        <v>1091</v>
      </c>
    </row>
    <row r="17" spans="2:20" ht="12.75" customHeight="1" thickBot="1" x14ac:dyDescent="0.25">
      <c r="B17" s="57" t="s">
        <v>211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54" t="s">
        <v>1091</v>
      </c>
      <c r="L17" s="54" t="s">
        <v>1091</v>
      </c>
      <c r="M17" s="54" t="s">
        <v>1091</v>
      </c>
      <c r="N17" s="54" t="s">
        <v>1091</v>
      </c>
      <c r="O17" s="54" t="s">
        <v>1091</v>
      </c>
      <c r="P17" s="54" t="s">
        <v>1091</v>
      </c>
      <c r="Q17" s="54" t="s">
        <v>1091</v>
      </c>
      <c r="R17" s="54" t="s">
        <v>1091</v>
      </c>
      <c r="S17" s="54" t="s">
        <v>1091</v>
      </c>
      <c r="T17" s="68" t="s">
        <v>1091</v>
      </c>
    </row>
    <row r="18" spans="2:20" ht="12.75" customHeight="1" x14ac:dyDescent="0.2">
      <c r="B18" s="64" t="s">
        <v>212</v>
      </c>
      <c r="C18" s="69" t="s">
        <v>1091</v>
      </c>
      <c r="D18" s="69" t="s">
        <v>1091</v>
      </c>
      <c r="E18" s="69" t="s">
        <v>1091</v>
      </c>
      <c r="F18" s="69" t="s">
        <v>1091</v>
      </c>
      <c r="G18" s="69" t="s">
        <v>1091</v>
      </c>
      <c r="H18" s="69" t="s">
        <v>1091</v>
      </c>
      <c r="I18" s="69" t="s">
        <v>1091</v>
      </c>
      <c r="J18" s="69" t="s">
        <v>1091</v>
      </c>
      <c r="K18" s="69" t="s">
        <v>1091</v>
      </c>
      <c r="L18" s="69" t="s">
        <v>1091</v>
      </c>
      <c r="M18" s="69" t="s">
        <v>1091</v>
      </c>
      <c r="N18" s="69" t="s">
        <v>1091</v>
      </c>
      <c r="O18" s="69" t="s">
        <v>1091</v>
      </c>
      <c r="P18" s="69" t="s">
        <v>1091</v>
      </c>
      <c r="Q18" s="69" t="s">
        <v>1091</v>
      </c>
      <c r="R18" s="69" t="s">
        <v>1091</v>
      </c>
      <c r="S18" s="69" t="s">
        <v>1091</v>
      </c>
      <c r="T18" s="70" t="s">
        <v>1091</v>
      </c>
    </row>
    <row r="19" spans="2:20" ht="12.75" hidden="1" customHeight="1" x14ac:dyDescent="0.2"/>
    <row r="20" spans="2:20" ht="12.75" hidden="1" customHeight="1" x14ac:dyDescent="0.2"/>
    <row r="21" spans="2:20" ht="12.75" hidden="1" customHeight="1" x14ac:dyDescent="0.2"/>
    <row r="22" spans="2:20" ht="12.75" hidden="1" customHeight="1" x14ac:dyDescent="0.2"/>
    <row r="23" spans="2:20" ht="12.75" hidden="1" customHeight="1" x14ac:dyDescent="0.2"/>
    <row r="24" spans="2:20" ht="12.75" hidden="1" customHeight="1" x14ac:dyDescent="0.2"/>
    <row r="25" spans="2:20" ht="12.75" hidden="1" customHeight="1" x14ac:dyDescent="0.2"/>
    <row r="26" spans="2:20" ht="12.75" hidden="1" customHeight="1" x14ac:dyDescent="0.2"/>
    <row r="27" spans="2:20" ht="12.75" hidden="1" customHeight="1" x14ac:dyDescent="0.2"/>
    <row r="28" spans="2:20" ht="12.75" hidden="1" customHeight="1" x14ac:dyDescent="0.2"/>
    <row r="29" spans="2:20" ht="12.75" hidden="1" customHeight="1" x14ac:dyDescent="0.2"/>
    <row r="30" spans="2:20" ht="12.75" hidden="1" customHeight="1" x14ac:dyDescent="0.2"/>
    <row r="31" spans="2:20" ht="12.75" hidden="1" customHeight="1" x14ac:dyDescent="0.2"/>
    <row r="32" spans="2:20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V1" sqref="V1:XFD1048576"/>
    </sheetView>
  </sheetViews>
  <sheetFormatPr defaultColWidth="0" defaultRowHeight="12.75" customHeight="1" zeroHeight="1" x14ac:dyDescent="0.2"/>
  <cols>
    <col min="1" max="1" width="9.140625" customWidth="1"/>
    <col min="2" max="2" width="27.7109375" bestFit="1" customWidth="1"/>
    <col min="3" max="3" width="26.28515625" bestFit="1" customWidth="1"/>
    <col min="4" max="5" width="10.85546875" customWidth="1"/>
    <col min="6" max="6" width="11.7109375" bestFit="1" customWidth="1"/>
    <col min="7" max="7" width="24" bestFit="1" customWidth="1"/>
    <col min="8" max="9" width="10.85546875" customWidth="1"/>
    <col min="10" max="10" width="12.85546875" bestFit="1" customWidth="1"/>
    <col min="11" max="11" width="10.85546875" customWidth="1"/>
    <col min="12" max="12" width="13.28515625" bestFit="1" customWidth="1"/>
    <col min="13" max="13" width="12" customWidth="1"/>
    <col min="14" max="14" width="13.28515625" bestFit="1" customWidth="1"/>
    <col min="15" max="16" width="12" customWidth="1"/>
    <col min="17" max="17" width="17.7109375" bestFit="1" customWidth="1"/>
    <col min="18" max="18" width="12" customWidth="1"/>
    <col min="19" max="19" width="21.7109375" bestFit="1" customWidth="1"/>
    <col min="20" max="20" width="25.28515625" bestFit="1" customWidth="1"/>
    <col min="21" max="21" width="22.85546875" bestFit="1" customWidth="1"/>
    <col min="53" max="16384" width="9.140625" hidden="1"/>
  </cols>
  <sheetData>
    <row r="1" spans="2:21" ht="12.75" customHeight="1" x14ac:dyDescent="0.2">
      <c r="B1" s="1" t="s">
        <v>69</v>
      </c>
      <c r="C1" s="1" t="s">
        <v>1</v>
      </c>
    </row>
    <row r="2" spans="2:21" ht="12.75" customHeight="1" x14ac:dyDescent="0.2">
      <c r="B2" s="1" t="s">
        <v>2</v>
      </c>
      <c r="C2" s="1" t="s">
        <v>3</v>
      </c>
    </row>
    <row r="3" spans="2:21" ht="12.75" customHeight="1" x14ac:dyDescent="0.2">
      <c r="B3" s="1" t="s">
        <v>4</v>
      </c>
      <c r="C3" s="1" t="s">
        <v>5</v>
      </c>
    </row>
    <row r="4" spans="2:21" ht="12.75" customHeight="1" x14ac:dyDescent="0.2">
      <c r="B4" s="1" t="s">
        <v>6</v>
      </c>
      <c r="C4" s="2">
        <v>14482</v>
      </c>
    </row>
    <row r="5" spans="2:21" ht="12.75" customHeight="1" x14ac:dyDescent="0.2"/>
    <row r="6" spans="2:21" ht="12.75" customHeight="1" thickBot="1" x14ac:dyDescent="0.25">
      <c r="B6" s="63" t="s">
        <v>213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  <c r="P6" s="65" t="s">
        <v>1104</v>
      </c>
      <c r="Q6" s="65" t="s">
        <v>1105</v>
      </c>
      <c r="R6" s="65" t="s">
        <v>1106</v>
      </c>
      <c r="S6" s="65" t="s">
        <v>1107</v>
      </c>
      <c r="T6" s="65" t="s">
        <v>1108</v>
      </c>
      <c r="U6" s="65" t="s">
        <v>1109</v>
      </c>
    </row>
    <row r="7" spans="2:21" ht="12.75" customHeight="1" thickBot="1" x14ac:dyDescent="0.25">
      <c r="B7" s="71" t="s">
        <v>214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  <c r="P7" s="77" t="s">
        <v>1091</v>
      </c>
      <c r="Q7" s="77" t="s">
        <v>1091</v>
      </c>
      <c r="R7" s="77" t="s">
        <v>1091</v>
      </c>
      <c r="S7" s="77" t="s">
        <v>1091</v>
      </c>
      <c r="T7" s="77" t="s">
        <v>1091</v>
      </c>
      <c r="U7" s="77" t="s">
        <v>1091</v>
      </c>
    </row>
    <row r="8" spans="2:21" ht="12.75" customHeight="1" thickBot="1" x14ac:dyDescent="0.25">
      <c r="B8" s="56" t="s">
        <v>71</v>
      </c>
      <c r="C8" s="4" t="s">
        <v>72</v>
      </c>
      <c r="D8" s="4" t="s">
        <v>110</v>
      </c>
      <c r="E8" s="4" t="s">
        <v>199</v>
      </c>
      <c r="F8" s="4" t="s">
        <v>73</v>
      </c>
      <c r="G8" s="4" t="s">
        <v>200</v>
      </c>
      <c r="H8" s="4" t="s">
        <v>74</v>
      </c>
      <c r="I8" s="4" t="s">
        <v>75</v>
      </c>
      <c r="J8" s="4" t="s">
        <v>111</v>
      </c>
      <c r="K8" s="4" t="s">
        <v>112</v>
      </c>
      <c r="L8" s="4" t="s">
        <v>76</v>
      </c>
      <c r="M8" s="4" t="s">
        <v>77</v>
      </c>
      <c r="N8" s="4" t="s">
        <v>215</v>
      </c>
      <c r="O8" s="4" t="s">
        <v>113</v>
      </c>
      <c r="P8" s="4" t="s">
        <v>114</v>
      </c>
      <c r="Q8" s="4" t="s">
        <v>115</v>
      </c>
      <c r="R8" s="4" t="s">
        <v>79</v>
      </c>
      <c r="S8" s="4" t="s">
        <v>116</v>
      </c>
      <c r="T8" s="4" t="s">
        <v>80</v>
      </c>
      <c r="U8" s="59" t="s">
        <v>202</v>
      </c>
    </row>
    <row r="9" spans="2:21" ht="12.75" customHeight="1" thickBot="1" x14ac:dyDescent="0.25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53" t="s">
        <v>1091</v>
      </c>
      <c r="H9" s="53" t="s">
        <v>1091</v>
      </c>
      <c r="I9" s="53" t="s">
        <v>1091</v>
      </c>
      <c r="J9" s="6" t="s">
        <v>118</v>
      </c>
      <c r="K9" s="6" t="s">
        <v>119</v>
      </c>
      <c r="L9" s="53" t="s">
        <v>1091</v>
      </c>
      <c r="M9" s="6" t="s">
        <v>12</v>
      </c>
      <c r="N9" s="6" t="s">
        <v>12</v>
      </c>
      <c r="O9" s="6" t="s">
        <v>120</v>
      </c>
      <c r="P9" s="6" t="s">
        <v>121</v>
      </c>
      <c r="Q9" s="6" t="s">
        <v>11</v>
      </c>
      <c r="R9" s="6" t="s">
        <v>11</v>
      </c>
      <c r="S9" s="6" t="s">
        <v>12</v>
      </c>
      <c r="T9" s="6" t="s">
        <v>12</v>
      </c>
      <c r="U9" s="60" t="s">
        <v>12</v>
      </c>
    </row>
    <row r="10" spans="2:21" ht="12.75" customHeight="1" thickBot="1" x14ac:dyDescent="0.25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" t="s">
        <v>124</v>
      </c>
      <c r="P10" s="6" t="s">
        <v>125</v>
      </c>
      <c r="Q10" s="6" t="s">
        <v>126</v>
      </c>
      <c r="R10" s="6" t="s">
        <v>127</v>
      </c>
      <c r="S10" s="6" t="s">
        <v>203</v>
      </c>
      <c r="T10" s="6" t="s">
        <v>204</v>
      </c>
      <c r="U10" s="60" t="s">
        <v>216</v>
      </c>
    </row>
    <row r="11" spans="2:21" ht="12.75" customHeight="1" thickBot="1" x14ac:dyDescent="0.25">
      <c r="B11" s="57" t="s">
        <v>217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54" t="s">
        <v>1091</v>
      </c>
      <c r="K11" s="22">
        <v>3.3202820103840001</v>
      </c>
      <c r="L11" s="54" t="s">
        <v>1091</v>
      </c>
      <c r="M11" s="54" t="s">
        <v>1091</v>
      </c>
      <c r="N11" s="54" t="s">
        <v>1091</v>
      </c>
      <c r="O11" s="54" t="s">
        <v>1091</v>
      </c>
      <c r="P11" s="54" t="s">
        <v>1091</v>
      </c>
      <c r="Q11" s="54" t="s">
        <v>1091</v>
      </c>
      <c r="R11" s="22">
        <f>+R12+R237</f>
        <v>20919.11939</v>
      </c>
      <c r="S11" s="54" t="s">
        <v>1091</v>
      </c>
      <c r="T11" s="20">
        <f t="shared" ref="T11:U11" si="0">+T12+T237</f>
        <v>1.0000000000000002</v>
      </c>
      <c r="U11" s="61">
        <f t="shared" si="0"/>
        <v>0.66946818841608569</v>
      </c>
    </row>
    <row r="12" spans="2:21" ht="12.75" customHeight="1" thickBot="1" x14ac:dyDescent="0.25">
      <c r="B12" s="57" t="s">
        <v>218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54" t="s">
        <v>1091</v>
      </c>
      <c r="K12" s="22">
        <v>3.379921208971</v>
      </c>
      <c r="L12" s="54" t="s">
        <v>1091</v>
      </c>
      <c r="M12" s="54" t="s">
        <v>1091</v>
      </c>
      <c r="N12" s="54" t="s">
        <v>1091</v>
      </c>
      <c r="O12" s="54" t="s">
        <v>1091</v>
      </c>
      <c r="P12" s="54" t="s">
        <v>1091</v>
      </c>
      <c r="Q12" s="54" t="s">
        <v>1091</v>
      </c>
      <c r="R12" s="22">
        <f>+R13+R129+R226</f>
        <v>19193.747769999998</v>
      </c>
      <c r="S12" s="54" t="s">
        <v>1091</v>
      </c>
      <c r="T12" s="20">
        <f t="shared" ref="T12:U12" si="1">+T13+T129+T226</f>
        <v>0.91752178531832573</v>
      </c>
      <c r="U12" s="61">
        <f t="shared" si="1"/>
        <v>0.61425164744935201</v>
      </c>
    </row>
    <row r="13" spans="2:21" ht="12.75" customHeight="1" thickBot="1" x14ac:dyDescent="0.25">
      <c r="B13" s="57" t="s">
        <v>219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22">
        <v>3.6891936739340001</v>
      </c>
      <c r="L13" s="54" t="s">
        <v>1091</v>
      </c>
      <c r="M13" s="54" t="s">
        <v>1091</v>
      </c>
      <c r="N13" s="54" t="s">
        <v>1091</v>
      </c>
      <c r="O13" s="54" t="s">
        <v>1091</v>
      </c>
      <c r="P13" s="54" t="s">
        <v>1091</v>
      </c>
      <c r="Q13" s="54" t="s">
        <v>1091</v>
      </c>
      <c r="R13" s="22">
        <f>SUM(R14:R128)</f>
        <v>11946.912560000001</v>
      </c>
      <c r="S13" s="54" t="s">
        <v>1091</v>
      </c>
      <c r="T13" s="20">
        <f t="shared" ref="T13:U13" si="2">SUM(T14:T128)</f>
        <v>0.57110016618151738</v>
      </c>
      <c r="U13" s="61">
        <f t="shared" si="2"/>
        <v>0.38233339365766583</v>
      </c>
    </row>
    <row r="14" spans="2:21" ht="12.75" customHeight="1" thickBot="1" x14ac:dyDescent="0.25">
      <c r="B14" s="58" t="s">
        <v>220</v>
      </c>
      <c r="C14" s="14" t="s">
        <v>221</v>
      </c>
      <c r="D14" s="14" t="s">
        <v>134</v>
      </c>
      <c r="E14" s="14" t="s">
        <v>222</v>
      </c>
      <c r="F14" s="21">
        <v>1153</v>
      </c>
      <c r="G14" s="14" t="s">
        <v>223</v>
      </c>
      <c r="H14" s="14" t="s">
        <v>95</v>
      </c>
      <c r="I14" s="14" t="s">
        <v>96</v>
      </c>
      <c r="J14" s="54" t="s">
        <v>1091</v>
      </c>
      <c r="K14" s="23">
        <v>1.69</v>
      </c>
      <c r="L14" s="14" t="s">
        <v>49</v>
      </c>
      <c r="M14" s="13">
        <v>1E-3</v>
      </c>
      <c r="N14" s="13">
        <v>1.8599999999999998E-2</v>
      </c>
      <c r="O14" s="23">
        <v>9500</v>
      </c>
      <c r="P14" s="24">
        <v>107.57</v>
      </c>
      <c r="Q14" s="23">
        <v>0</v>
      </c>
      <c r="R14" s="23">
        <v>10.219150000000001</v>
      </c>
      <c r="S14" s="13">
        <v>6.33333333333333E-6</v>
      </c>
      <c r="T14" s="13">
        <f>+R14/$R$11</f>
        <v>4.8850765701375927E-4</v>
      </c>
      <c r="U14" s="62">
        <f>+R14/'סכום נכסי הקרן'!$C$42</f>
        <v>3.2704033616838795E-4</v>
      </c>
    </row>
    <row r="15" spans="2:21" ht="12.75" customHeight="1" thickBot="1" x14ac:dyDescent="0.25">
      <c r="B15" s="58" t="s">
        <v>224</v>
      </c>
      <c r="C15" s="14" t="s">
        <v>225</v>
      </c>
      <c r="D15" s="14" t="s">
        <v>134</v>
      </c>
      <c r="E15" s="14" t="s">
        <v>222</v>
      </c>
      <c r="F15" s="21">
        <v>748</v>
      </c>
      <c r="G15" s="14" t="s">
        <v>223</v>
      </c>
      <c r="H15" s="14" t="s">
        <v>95</v>
      </c>
      <c r="I15" s="14" t="s">
        <v>96</v>
      </c>
      <c r="J15" s="54" t="s">
        <v>1091</v>
      </c>
      <c r="K15" s="23">
        <v>4.2300000000000004</v>
      </c>
      <c r="L15" s="14" t="s">
        <v>49</v>
      </c>
      <c r="M15" s="13">
        <v>2E-3</v>
      </c>
      <c r="N15" s="13">
        <v>2.0199999999999999E-2</v>
      </c>
      <c r="O15" s="23">
        <v>116157.89</v>
      </c>
      <c r="P15" s="24">
        <v>100.68</v>
      </c>
      <c r="Q15" s="23">
        <v>0</v>
      </c>
      <c r="R15" s="23">
        <v>116.94776</v>
      </c>
      <c r="S15" s="13">
        <v>2.8397196744445601E-5</v>
      </c>
      <c r="T15" s="13">
        <f t="shared" ref="T15:T78" si="3">+R15/$R$11</f>
        <v>5.5904724199769482E-3</v>
      </c>
      <c r="U15" s="62">
        <f>+R15/'סכום נכסי הקרן'!$C$42</f>
        <v>3.7426434433920582E-3</v>
      </c>
    </row>
    <row r="16" spans="2:21" ht="12.75" customHeight="1" thickBot="1" x14ac:dyDescent="0.25">
      <c r="B16" s="58" t="s">
        <v>226</v>
      </c>
      <c r="C16" s="14" t="s">
        <v>227</v>
      </c>
      <c r="D16" s="14" t="s">
        <v>134</v>
      </c>
      <c r="E16" s="14" t="s">
        <v>222</v>
      </c>
      <c r="F16" s="21">
        <v>1739</v>
      </c>
      <c r="G16" s="14" t="s">
        <v>228</v>
      </c>
      <c r="H16" s="14" t="s">
        <v>95</v>
      </c>
      <c r="I16" s="14" t="s">
        <v>96</v>
      </c>
      <c r="J16" s="54" t="s">
        <v>1091</v>
      </c>
      <c r="K16" s="23">
        <v>2.2000000000000002</v>
      </c>
      <c r="L16" s="14" t="s">
        <v>49</v>
      </c>
      <c r="M16" s="13">
        <v>8.3000000000000001E-3</v>
      </c>
      <c r="N16" s="13">
        <v>1.7500000000000002E-2</v>
      </c>
      <c r="O16" s="23">
        <v>21527.78</v>
      </c>
      <c r="P16" s="24">
        <v>110.19</v>
      </c>
      <c r="Q16" s="23">
        <v>0</v>
      </c>
      <c r="R16" s="23">
        <v>23.72146</v>
      </c>
      <c r="S16" s="13">
        <v>1.81385539856138E-5</v>
      </c>
      <c r="T16" s="13">
        <f t="shared" si="3"/>
        <v>1.1339607350460271E-3</v>
      </c>
      <c r="U16" s="62">
        <f>+R16/'סכום נכסי הקרן'!$C$42</f>
        <v>7.5915063902623676E-4</v>
      </c>
    </row>
    <row r="17" spans="2:21" ht="12.75" customHeight="1" thickBot="1" x14ac:dyDescent="0.25">
      <c r="B17" s="58" t="s">
        <v>229</v>
      </c>
      <c r="C17" s="14" t="s">
        <v>230</v>
      </c>
      <c r="D17" s="14" t="s">
        <v>134</v>
      </c>
      <c r="E17" s="14" t="s">
        <v>222</v>
      </c>
      <c r="F17" s="21">
        <v>1739</v>
      </c>
      <c r="G17" s="14" t="s">
        <v>228</v>
      </c>
      <c r="H17" s="14" t="s">
        <v>95</v>
      </c>
      <c r="I17" s="14" t="s">
        <v>96</v>
      </c>
      <c r="J17" s="54" t="s">
        <v>1091</v>
      </c>
      <c r="K17" s="23">
        <v>5.7</v>
      </c>
      <c r="L17" s="14" t="s">
        <v>49</v>
      </c>
      <c r="M17" s="13">
        <v>1.6500000000000001E-2</v>
      </c>
      <c r="N17" s="13">
        <v>2.41E-2</v>
      </c>
      <c r="O17" s="23">
        <v>19500</v>
      </c>
      <c r="P17" s="24">
        <v>107.75</v>
      </c>
      <c r="Q17" s="23">
        <v>0</v>
      </c>
      <c r="R17" s="23">
        <v>21.01125</v>
      </c>
      <c r="S17" s="13">
        <v>9.2171387732413707E-6</v>
      </c>
      <c r="T17" s="13">
        <f t="shared" si="3"/>
        <v>1.0044041342411403E-3</v>
      </c>
      <c r="U17" s="62">
        <f>+R17/'סכום נכסי הקרן'!$C$42</f>
        <v>6.724166161880432E-4</v>
      </c>
    </row>
    <row r="18" spans="2:21" ht="12.75" customHeight="1" thickBot="1" x14ac:dyDescent="0.25">
      <c r="B18" s="58" t="s">
        <v>231</v>
      </c>
      <c r="C18" s="14" t="s">
        <v>232</v>
      </c>
      <c r="D18" s="14" t="s">
        <v>134</v>
      </c>
      <c r="E18" s="14" t="s">
        <v>222</v>
      </c>
      <c r="F18" s="21">
        <v>604</v>
      </c>
      <c r="G18" s="14" t="s">
        <v>223</v>
      </c>
      <c r="H18" s="14" t="s">
        <v>95</v>
      </c>
      <c r="I18" s="14" t="s">
        <v>96</v>
      </c>
      <c r="J18" s="54" t="s">
        <v>1091</v>
      </c>
      <c r="K18" s="23">
        <v>3.9</v>
      </c>
      <c r="L18" s="14" t="s">
        <v>49</v>
      </c>
      <c r="M18" s="13">
        <v>1E-3</v>
      </c>
      <c r="N18" s="13">
        <v>1.9300000000000001E-2</v>
      </c>
      <c r="O18" s="23">
        <v>50000</v>
      </c>
      <c r="P18" s="24">
        <v>101.31</v>
      </c>
      <c r="Q18" s="23">
        <v>0</v>
      </c>
      <c r="R18" s="23">
        <v>50.655000000000001</v>
      </c>
      <c r="S18" s="13">
        <v>1.5937499501953098E-5</v>
      </c>
      <c r="T18" s="13">
        <f t="shared" si="3"/>
        <v>2.4214690425360206E-3</v>
      </c>
      <c r="U18" s="62">
        <f>+R18/'סכום נכסי הקרן'!$C$42</f>
        <v>1.6210964932122233E-3</v>
      </c>
    </row>
    <row r="19" spans="2:21" ht="12.75" customHeight="1" thickBot="1" x14ac:dyDescent="0.25">
      <c r="B19" s="58" t="s">
        <v>233</v>
      </c>
      <c r="C19" s="14" t="s">
        <v>234</v>
      </c>
      <c r="D19" s="14" t="s">
        <v>134</v>
      </c>
      <c r="E19" s="14" t="s">
        <v>222</v>
      </c>
      <c r="F19" s="21">
        <v>604</v>
      </c>
      <c r="G19" s="14" t="s">
        <v>223</v>
      </c>
      <c r="H19" s="14" t="s">
        <v>95</v>
      </c>
      <c r="I19" s="14" t="s">
        <v>96</v>
      </c>
      <c r="J19" s="54" t="s">
        <v>1091</v>
      </c>
      <c r="K19" s="23">
        <v>3.3</v>
      </c>
      <c r="L19" s="14" t="s">
        <v>49</v>
      </c>
      <c r="M19" s="13">
        <v>1.8599999999999998E-2</v>
      </c>
      <c r="N19" s="13">
        <v>1.9400000000000001E-2</v>
      </c>
      <c r="O19" s="23">
        <v>306000</v>
      </c>
      <c r="P19" s="24">
        <v>99.82</v>
      </c>
      <c r="Q19" s="23">
        <v>0</v>
      </c>
      <c r="R19" s="23">
        <v>305.44920000000002</v>
      </c>
      <c r="S19" s="13">
        <v>2.4917349299999998E-4</v>
      </c>
      <c r="T19" s="13">
        <f t="shared" si="3"/>
        <v>1.4601436815070446E-2</v>
      </c>
      <c r="U19" s="62">
        <f>+R19/'סכום נכסי הקרן'!$C$42</f>
        <v>9.7751974528571522E-3</v>
      </c>
    </row>
    <row r="20" spans="2:21" ht="12.75" customHeight="1" thickBot="1" x14ac:dyDescent="0.25">
      <c r="B20" s="58" t="s">
        <v>235</v>
      </c>
      <c r="C20" s="14" t="s">
        <v>236</v>
      </c>
      <c r="D20" s="14" t="s">
        <v>134</v>
      </c>
      <c r="E20" s="14" t="s">
        <v>222</v>
      </c>
      <c r="F20" s="21">
        <v>604</v>
      </c>
      <c r="G20" s="14" t="s">
        <v>223</v>
      </c>
      <c r="H20" s="14" t="s">
        <v>95</v>
      </c>
      <c r="I20" s="14" t="s">
        <v>96</v>
      </c>
      <c r="J20" s="54" t="s">
        <v>1091</v>
      </c>
      <c r="K20" s="23">
        <v>5.77</v>
      </c>
      <c r="L20" s="14" t="s">
        <v>49</v>
      </c>
      <c r="M20" s="13">
        <v>2.0199999999999999E-2</v>
      </c>
      <c r="N20" s="13">
        <v>2.1299999999999999E-2</v>
      </c>
      <c r="O20" s="23">
        <v>344000</v>
      </c>
      <c r="P20" s="24">
        <v>99.47</v>
      </c>
      <c r="Q20" s="23">
        <v>0</v>
      </c>
      <c r="R20" s="23">
        <v>342.17680000000001</v>
      </c>
      <c r="S20" s="13">
        <v>1.6205607700000001E-4</v>
      </c>
      <c r="T20" s="13">
        <f t="shared" si="3"/>
        <v>1.6357132134518594E-2</v>
      </c>
      <c r="U20" s="62">
        <f>+R20/'סכום נכסי הקרן'!$C$42</f>
        <v>1.0950579617778705E-2</v>
      </c>
    </row>
    <row r="21" spans="2:21" ht="12.75" customHeight="1" thickBot="1" x14ac:dyDescent="0.25">
      <c r="B21" s="58" t="s">
        <v>237</v>
      </c>
      <c r="C21" s="14" t="s">
        <v>238</v>
      </c>
      <c r="D21" s="14" t="s">
        <v>134</v>
      </c>
      <c r="E21" s="14" t="s">
        <v>222</v>
      </c>
      <c r="F21" s="21">
        <v>231</v>
      </c>
      <c r="G21" s="14" t="s">
        <v>223</v>
      </c>
      <c r="H21" s="14" t="s">
        <v>95</v>
      </c>
      <c r="I21" s="14" t="s">
        <v>96</v>
      </c>
      <c r="J21" s="54" t="s">
        <v>1091</v>
      </c>
      <c r="K21" s="23">
        <v>3.67</v>
      </c>
      <c r="L21" s="14" t="s">
        <v>49</v>
      </c>
      <c r="M21" s="13">
        <v>1.2200000000000001E-2</v>
      </c>
      <c r="N21" s="13">
        <v>1.9400000000000001E-2</v>
      </c>
      <c r="O21" s="23">
        <v>133500</v>
      </c>
      <c r="P21" s="24">
        <v>109.98</v>
      </c>
      <c r="Q21" s="23">
        <v>0</v>
      </c>
      <c r="R21" s="23">
        <v>146.82329999999999</v>
      </c>
      <c r="S21" s="13">
        <v>4.4269620892873498E-5</v>
      </c>
      <c r="T21" s="13">
        <f t="shared" si="3"/>
        <v>7.0186176226034718E-3</v>
      </c>
      <c r="U21" s="62">
        <f>+R21/'סכום נכסי הקרן'!$C$42</f>
        <v>4.698741224989561E-3</v>
      </c>
    </row>
    <row r="22" spans="2:21" ht="12.75" customHeight="1" thickBot="1" x14ac:dyDescent="0.25">
      <c r="B22" s="58" t="s">
        <v>239</v>
      </c>
      <c r="C22" s="14" t="s">
        <v>240</v>
      </c>
      <c r="D22" s="14" t="s">
        <v>134</v>
      </c>
      <c r="E22" s="14" t="s">
        <v>222</v>
      </c>
      <c r="F22" s="21">
        <v>231</v>
      </c>
      <c r="G22" s="14" t="s">
        <v>223</v>
      </c>
      <c r="H22" s="14" t="s">
        <v>95</v>
      </c>
      <c r="I22" s="14" t="s">
        <v>96</v>
      </c>
      <c r="J22" s="54" t="s">
        <v>1091</v>
      </c>
      <c r="K22" s="23">
        <v>4.63</v>
      </c>
      <c r="L22" s="14" t="s">
        <v>49</v>
      </c>
      <c r="M22" s="13">
        <v>2.06E-2</v>
      </c>
      <c r="N22" s="13">
        <v>0.02</v>
      </c>
      <c r="O22" s="23">
        <v>5000</v>
      </c>
      <c r="P22" s="24">
        <v>102.47</v>
      </c>
      <c r="Q22" s="23">
        <v>0</v>
      </c>
      <c r="R22" s="23">
        <v>5.1234999999999999</v>
      </c>
      <c r="S22" s="13">
        <v>2.4998787558803401E-6</v>
      </c>
      <c r="T22" s="13">
        <f t="shared" si="3"/>
        <v>2.4491948750238478E-4</v>
      </c>
      <c r="U22" s="62">
        <f>+R22/'סכום נכסי הקרן'!$C$42</f>
        <v>1.6396580560601768E-4</v>
      </c>
    </row>
    <row r="23" spans="2:21" ht="12.75" customHeight="1" thickBot="1" x14ac:dyDescent="0.25">
      <c r="B23" s="58" t="s">
        <v>241</v>
      </c>
      <c r="C23" s="14" t="s">
        <v>242</v>
      </c>
      <c r="D23" s="14" t="s">
        <v>134</v>
      </c>
      <c r="E23" s="14" t="s">
        <v>222</v>
      </c>
      <c r="F23" s="21">
        <v>231</v>
      </c>
      <c r="G23" s="14" t="s">
        <v>223</v>
      </c>
      <c r="H23" s="14" t="s">
        <v>95</v>
      </c>
      <c r="I23" s="14" t="s">
        <v>96</v>
      </c>
      <c r="J23" s="54" t="s">
        <v>1091</v>
      </c>
      <c r="K23" s="23">
        <v>5.17</v>
      </c>
      <c r="L23" s="14" t="s">
        <v>49</v>
      </c>
      <c r="M23" s="13">
        <v>1.9900000000000001E-2</v>
      </c>
      <c r="N23" s="13">
        <v>2.1000000000000001E-2</v>
      </c>
      <c r="O23" s="23">
        <v>545000</v>
      </c>
      <c r="P23" s="24">
        <v>99.46</v>
      </c>
      <c r="Q23" s="23">
        <v>0</v>
      </c>
      <c r="R23" s="23">
        <v>542.05700000000002</v>
      </c>
      <c r="S23" s="13">
        <v>2.01851851E-4</v>
      </c>
      <c r="T23" s="13">
        <f t="shared" si="3"/>
        <v>2.5912037208369317E-2</v>
      </c>
      <c r="U23" s="62">
        <f>+R23/'סכום נכסי הקרן'!$C$42</f>
        <v>1.7347284608057213E-2</v>
      </c>
    </row>
    <row r="24" spans="2:21" ht="12.75" customHeight="1" thickBot="1" x14ac:dyDescent="0.25">
      <c r="B24" s="58" t="s">
        <v>243</v>
      </c>
      <c r="C24" s="14" t="s">
        <v>244</v>
      </c>
      <c r="D24" s="14" t="s">
        <v>134</v>
      </c>
      <c r="E24" s="14" t="s">
        <v>222</v>
      </c>
      <c r="F24" s="21">
        <v>231</v>
      </c>
      <c r="G24" s="14" t="s">
        <v>223</v>
      </c>
      <c r="H24" s="14" t="s">
        <v>95</v>
      </c>
      <c r="I24" s="14" t="s">
        <v>96</v>
      </c>
      <c r="J24" s="54" t="s">
        <v>1091</v>
      </c>
      <c r="K24" s="23">
        <v>4.8</v>
      </c>
      <c r="L24" s="14" t="s">
        <v>49</v>
      </c>
      <c r="M24" s="13">
        <v>1E-3</v>
      </c>
      <c r="N24" s="13">
        <v>2.0199999999999999E-2</v>
      </c>
      <c r="O24" s="23">
        <v>16000</v>
      </c>
      <c r="P24" s="24">
        <v>99.35</v>
      </c>
      <c r="Q24" s="23">
        <v>0</v>
      </c>
      <c r="R24" s="23">
        <v>15.896000000000001</v>
      </c>
      <c r="S24" s="13">
        <v>4.7377787516545196E-6</v>
      </c>
      <c r="T24" s="13">
        <f t="shared" si="3"/>
        <v>7.5987902280431517E-4</v>
      </c>
      <c r="U24" s="62">
        <f>+R24/'סכום נכסי הקרן'!$C$42</f>
        <v>5.0871483281219037E-4</v>
      </c>
    </row>
    <row r="25" spans="2:21" ht="12.75" customHeight="1" thickBot="1" x14ac:dyDescent="0.25">
      <c r="B25" s="58" t="s">
        <v>245</v>
      </c>
      <c r="C25" s="14" t="s">
        <v>246</v>
      </c>
      <c r="D25" s="14" t="s">
        <v>134</v>
      </c>
      <c r="E25" s="14" t="s">
        <v>222</v>
      </c>
      <c r="F25" s="21">
        <v>231</v>
      </c>
      <c r="G25" s="14" t="s">
        <v>223</v>
      </c>
      <c r="H25" s="14" t="s">
        <v>95</v>
      </c>
      <c r="I25" s="14" t="s">
        <v>96</v>
      </c>
      <c r="J25" s="54" t="s">
        <v>1091</v>
      </c>
      <c r="K25" s="23">
        <v>3.67</v>
      </c>
      <c r="L25" s="14" t="s">
        <v>49</v>
      </c>
      <c r="M25" s="13">
        <v>1E-3</v>
      </c>
      <c r="N25" s="13">
        <v>1.9800000000000002E-2</v>
      </c>
      <c r="O25" s="23">
        <v>10000</v>
      </c>
      <c r="P25" s="24">
        <v>100.43</v>
      </c>
      <c r="Q25" s="23">
        <v>0</v>
      </c>
      <c r="R25" s="23">
        <v>10.042999999999999</v>
      </c>
      <c r="S25" s="13">
        <v>9.6186268417733394E-6</v>
      </c>
      <c r="T25" s="13">
        <f t="shared" si="3"/>
        <v>4.8008713047456819E-4</v>
      </c>
      <c r="U25" s="62">
        <f>+R25/'סכום נכסי הקרן'!$C$42</f>
        <v>3.2140306152068611E-4</v>
      </c>
    </row>
    <row r="26" spans="2:21" ht="12.75" customHeight="1" thickBot="1" x14ac:dyDescent="0.25">
      <c r="B26" s="58" t="s">
        <v>247</v>
      </c>
      <c r="C26" s="14" t="s">
        <v>248</v>
      </c>
      <c r="D26" s="14" t="s">
        <v>134</v>
      </c>
      <c r="E26" s="14" t="s">
        <v>222</v>
      </c>
      <c r="F26" s="21">
        <v>1150</v>
      </c>
      <c r="G26" s="14" t="s">
        <v>249</v>
      </c>
      <c r="H26" s="14" t="s">
        <v>95</v>
      </c>
      <c r="I26" s="14" t="s">
        <v>96</v>
      </c>
      <c r="J26" s="54" t="s">
        <v>1091</v>
      </c>
      <c r="K26" s="23">
        <v>12.41</v>
      </c>
      <c r="L26" s="14" t="s">
        <v>49</v>
      </c>
      <c r="M26" s="13">
        <v>2.07E-2</v>
      </c>
      <c r="N26" s="13">
        <v>2.7699999999999999E-2</v>
      </c>
      <c r="O26" s="23">
        <v>12585.11</v>
      </c>
      <c r="P26" s="24">
        <v>100.85</v>
      </c>
      <c r="Q26" s="23">
        <v>0</v>
      </c>
      <c r="R26" s="23">
        <v>12.692080000000001</v>
      </c>
      <c r="S26" s="13">
        <v>3.8170689402902797E-6</v>
      </c>
      <c r="T26" s="13">
        <f t="shared" si="3"/>
        <v>6.0672152414155715E-4</v>
      </c>
      <c r="U26" s="62">
        <f>+R26/'סכום נכסי הקרן'!$C$42</f>
        <v>4.0618075964009466E-4</v>
      </c>
    </row>
    <row r="27" spans="2:21" ht="12.75" customHeight="1" thickBot="1" x14ac:dyDescent="0.25">
      <c r="B27" s="58" t="s">
        <v>250</v>
      </c>
      <c r="C27" s="14" t="s">
        <v>251</v>
      </c>
      <c r="D27" s="14" t="s">
        <v>134</v>
      </c>
      <c r="E27" s="14" t="s">
        <v>222</v>
      </c>
      <c r="F27" s="21">
        <v>662</v>
      </c>
      <c r="G27" s="14" t="s">
        <v>223</v>
      </c>
      <c r="H27" s="14" t="s">
        <v>95</v>
      </c>
      <c r="I27" s="14" t="s">
        <v>96</v>
      </c>
      <c r="J27" s="54" t="s">
        <v>1091</v>
      </c>
      <c r="K27" s="23">
        <v>4.33</v>
      </c>
      <c r="L27" s="14" t="s">
        <v>49</v>
      </c>
      <c r="M27" s="13">
        <v>1E-3</v>
      </c>
      <c r="N27" s="13">
        <v>1.9800000000000002E-2</v>
      </c>
      <c r="O27" s="23">
        <v>14533.33</v>
      </c>
      <c r="P27" s="24">
        <v>100.17</v>
      </c>
      <c r="Q27" s="23">
        <v>0</v>
      </c>
      <c r="R27" s="23">
        <v>14.55804</v>
      </c>
      <c r="S27" s="13">
        <v>5.5089756375191598E-6</v>
      </c>
      <c r="T27" s="13">
        <f t="shared" si="3"/>
        <v>6.9592030757084373E-4</v>
      </c>
      <c r="U27" s="62">
        <f>+R27/'סכום נכסי הקרן'!$C$42</f>
        <v>4.6589650759141789E-4</v>
      </c>
    </row>
    <row r="28" spans="2:21" ht="12.75" customHeight="1" thickBot="1" x14ac:dyDescent="0.25">
      <c r="B28" s="58" t="s">
        <v>252</v>
      </c>
      <c r="C28" s="14" t="s">
        <v>253</v>
      </c>
      <c r="D28" s="14" t="s">
        <v>134</v>
      </c>
      <c r="E28" s="14" t="s">
        <v>222</v>
      </c>
      <c r="F28" s="21">
        <v>662</v>
      </c>
      <c r="G28" s="14" t="s">
        <v>223</v>
      </c>
      <c r="H28" s="14" t="s">
        <v>95</v>
      </c>
      <c r="I28" s="14" t="s">
        <v>96</v>
      </c>
      <c r="J28" s="54" t="s">
        <v>1091</v>
      </c>
      <c r="K28" s="23">
        <v>4.6900000000000004</v>
      </c>
      <c r="L28" s="14" t="s">
        <v>49</v>
      </c>
      <c r="M28" s="13">
        <v>1.3899999999999999E-2</v>
      </c>
      <c r="N28" s="13">
        <v>2.0199999999999999E-2</v>
      </c>
      <c r="O28" s="23">
        <v>94500</v>
      </c>
      <c r="P28" s="24">
        <v>100.57</v>
      </c>
      <c r="Q28" s="23">
        <v>0</v>
      </c>
      <c r="R28" s="23">
        <v>95.038650000000004</v>
      </c>
      <c r="S28" s="13">
        <v>5.2500000000000002E-5</v>
      </c>
      <c r="T28" s="13">
        <f t="shared" si="3"/>
        <v>4.5431477409814619E-3</v>
      </c>
      <c r="U28" s="62">
        <f>+R28/'סכום נכסי הקרן'!$C$42</f>
        <v>3.0414928878614916E-3</v>
      </c>
    </row>
    <row r="29" spans="2:21" ht="12.75" customHeight="1" thickBot="1" x14ac:dyDescent="0.25">
      <c r="B29" s="58" t="s">
        <v>254</v>
      </c>
      <c r="C29" s="14" t="s">
        <v>255</v>
      </c>
      <c r="D29" s="14" t="s">
        <v>134</v>
      </c>
      <c r="E29" s="14" t="s">
        <v>222</v>
      </c>
      <c r="F29" s="21">
        <v>662</v>
      </c>
      <c r="G29" s="14" t="s">
        <v>223</v>
      </c>
      <c r="H29" s="14" t="s">
        <v>95</v>
      </c>
      <c r="I29" s="14" t="s">
        <v>96</v>
      </c>
      <c r="J29" s="54" t="s">
        <v>1091</v>
      </c>
      <c r="K29" s="23">
        <v>3.78</v>
      </c>
      <c r="L29" s="14" t="s">
        <v>49</v>
      </c>
      <c r="M29" s="13">
        <v>1.7500000000000002E-2</v>
      </c>
      <c r="N29" s="13">
        <v>1.9800000000000002E-2</v>
      </c>
      <c r="O29" s="23">
        <v>28002.400000000001</v>
      </c>
      <c r="P29" s="24">
        <v>109.95</v>
      </c>
      <c r="Q29" s="23">
        <v>0</v>
      </c>
      <c r="R29" s="23">
        <v>30.788640000000001</v>
      </c>
      <c r="S29" s="13">
        <v>9.6912852175670995E-6</v>
      </c>
      <c r="T29" s="13">
        <f t="shared" si="3"/>
        <v>1.4717942675310674E-3</v>
      </c>
      <c r="U29" s="62">
        <f>+R29/'סכום נכסי הקרן'!$C$42</f>
        <v>9.8531944200520361E-4</v>
      </c>
    </row>
    <row r="30" spans="2:21" ht="12.75" customHeight="1" thickBot="1" x14ac:dyDescent="0.25">
      <c r="B30" s="58" t="s">
        <v>256</v>
      </c>
      <c r="C30" s="14" t="s">
        <v>257</v>
      </c>
      <c r="D30" s="14" t="s">
        <v>134</v>
      </c>
      <c r="E30" s="14" t="s">
        <v>222</v>
      </c>
      <c r="F30" s="21">
        <v>600</v>
      </c>
      <c r="G30" s="14" t="s">
        <v>258</v>
      </c>
      <c r="H30" s="14" t="s">
        <v>259</v>
      </c>
      <c r="I30" s="14" t="s">
        <v>260</v>
      </c>
      <c r="J30" s="54" t="s">
        <v>1091</v>
      </c>
      <c r="K30" s="23">
        <v>1.6</v>
      </c>
      <c r="L30" s="14" t="s">
        <v>49</v>
      </c>
      <c r="M30" s="13">
        <v>4.4999999999999998E-2</v>
      </c>
      <c r="N30" s="13">
        <v>2.1100000000000001E-2</v>
      </c>
      <c r="O30" s="23">
        <v>4000</v>
      </c>
      <c r="P30" s="24">
        <v>119.1</v>
      </c>
      <c r="Q30" s="23">
        <v>0</v>
      </c>
      <c r="R30" s="23">
        <v>4.7640000000000002</v>
      </c>
      <c r="S30" s="13">
        <v>1.35336116812676E-6</v>
      </c>
      <c r="T30" s="13">
        <f t="shared" si="3"/>
        <v>2.2773425167587803E-4</v>
      </c>
      <c r="U30" s="62">
        <f>+R30/'סכום נכסי הקרן'!$C$42</f>
        <v>1.5246083690974299E-4</v>
      </c>
    </row>
    <row r="31" spans="2:21" ht="12.75" customHeight="1" thickBot="1" x14ac:dyDescent="0.25">
      <c r="B31" s="58" t="s">
        <v>261</v>
      </c>
      <c r="C31" s="14" t="s">
        <v>262</v>
      </c>
      <c r="D31" s="14" t="s">
        <v>134</v>
      </c>
      <c r="E31" s="14" t="s">
        <v>222</v>
      </c>
      <c r="F31" s="21">
        <v>600</v>
      </c>
      <c r="G31" s="14" t="s">
        <v>258</v>
      </c>
      <c r="H31" s="14" t="s">
        <v>259</v>
      </c>
      <c r="I31" s="14" t="s">
        <v>260</v>
      </c>
      <c r="J31" s="54" t="s">
        <v>1091</v>
      </c>
      <c r="K31" s="23">
        <v>4.0199999999999996</v>
      </c>
      <c r="L31" s="14" t="s">
        <v>49</v>
      </c>
      <c r="M31" s="13">
        <v>3.85E-2</v>
      </c>
      <c r="N31" s="13">
        <v>2.1399999999999999E-2</v>
      </c>
      <c r="O31" s="23">
        <v>22500</v>
      </c>
      <c r="P31" s="24">
        <v>121.06</v>
      </c>
      <c r="Q31" s="23">
        <v>0</v>
      </c>
      <c r="R31" s="23">
        <v>27.238499999999998</v>
      </c>
      <c r="S31" s="13">
        <v>8.7120446358888798E-6</v>
      </c>
      <c r="T31" s="13">
        <f t="shared" si="3"/>
        <v>1.302086358999455E-3</v>
      </c>
      <c r="U31" s="62">
        <f>+R31/'סכום נכסי הקרן'!$C$42</f>
        <v>8.717053959206621E-4</v>
      </c>
    </row>
    <row r="32" spans="2:21" ht="12.75" customHeight="1" thickBot="1" x14ac:dyDescent="0.25">
      <c r="B32" s="58" t="s">
        <v>263</v>
      </c>
      <c r="C32" s="14" t="s">
        <v>264</v>
      </c>
      <c r="D32" s="14" t="s">
        <v>134</v>
      </c>
      <c r="E32" s="14" t="s">
        <v>222</v>
      </c>
      <c r="F32" s="21">
        <v>600</v>
      </c>
      <c r="G32" s="14" t="s">
        <v>258</v>
      </c>
      <c r="H32" s="14" t="s">
        <v>259</v>
      </c>
      <c r="I32" s="14" t="s">
        <v>260</v>
      </c>
      <c r="J32" s="54" t="s">
        <v>1091</v>
      </c>
      <c r="K32" s="23">
        <v>6.41</v>
      </c>
      <c r="L32" s="14" t="s">
        <v>49</v>
      </c>
      <c r="M32" s="13">
        <v>2.3900000000000001E-2</v>
      </c>
      <c r="N32" s="13">
        <v>2.5899999999999999E-2</v>
      </c>
      <c r="O32" s="23">
        <v>18500</v>
      </c>
      <c r="P32" s="24">
        <v>110.53</v>
      </c>
      <c r="Q32" s="23">
        <v>0</v>
      </c>
      <c r="R32" s="23">
        <v>20.448049999999999</v>
      </c>
      <c r="S32" s="13">
        <v>4.7568259166275001E-6</v>
      </c>
      <c r="T32" s="13">
        <f t="shared" si="3"/>
        <v>9.7748139483227071E-4</v>
      </c>
      <c r="U32" s="62">
        <f>+R32/'סכום נכסי הקרן'!$C$42</f>
        <v>6.5439269860878882E-4</v>
      </c>
    </row>
    <row r="33" spans="2:21" ht="12.75" customHeight="1" thickBot="1" x14ac:dyDescent="0.25">
      <c r="B33" s="58" t="s">
        <v>265</v>
      </c>
      <c r="C33" s="14" t="s">
        <v>266</v>
      </c>
      <c r="D33" s="14" t="s">
        <v>134</v>
      </c>
      <c r="E33" s="14" t="s">
        <v>222</v>
      </c>
      <c r="F33" s="21">
        <v>600</v>
      </c>
      <c r="G33" s="14" t="s">
        <v>258</v>
      </c>
      <c r="H33" s="14" t="s">
        <v>259</v>
      </c>
      <c r="I33" s="14" t="s">
        <v>260</v>
      </c>
      <c r="J33" s="54" t="s">
        <v>1091</v>
      </c>
      <c r="K33" s="23">
        <v>11.05</v>
      </c>
      <c r="L33" s="14" t="s">
        <v>49</v>
      </c>
      <c r="M33" s="13">
        <v>3.2000000000000001E-2</v>
      </c>
      <c r="N33" s="13">
        <v>3.04E-2</v>
      </c>
      <c r="O33" s="23">
        <v>94000</v>
      </c>
      <c r="P33" s="24">
        <v>103.2</v>
      </c>
      <c r="Q33" s="23">
        <v>0</v>
      </c>
      <c r="R33" s="23">
        <v>97.007999999999996</v>
      </c>
      <c r="S33" s="13">
        <v>3.0116872689571301E-5</v>
      </c>
      <c r="T33" s="13">
        <f t="shared" si="3"/>
        <v>4.6372888930675009E-3</v>
      </c>
      <c r="U33" s="62">
        <f>+R33/'סכום נכסי הקרן'!$C$42</f>
        <v>3.1045173944039351E-3</v>
      </c>
    </row>
    <row r="34" spans="2:21" ht="12.75" customHeight="1" thickBot="1" x14ac:dyDescent="0.25">
      <c r="B34" s="58" t="s">
        <v>267</v>
      </c>
      <c r="C34" s="14" t="s">
        <v>268</v>
      </c>
      <c r="D34" s="14" t="s">
        <v>134</v>
      </c>
      <c r="E34" s="14" t="s">
        <v>222</v>
      </c>
      <c r="F34" s="21">
        <v>1420</v>
      </c>
      <c r="G34" s="14" t="s">
        <v>228</v>
      </c>
      <c r="H34" s="14" t="s">
        <v>269</v>
      </c>
      <c r="I34" s="14" t="s">
        <v>96</v>
      </c>
      <c r="J34" s="54" t="s">
        <v>1091</v>
      </c>
      <c r="K34" s="23">
        <v>0.74</v>
      </c>
      <c r="L34" s="14" t="s">
        <v>49</v>
      </c>
      <c r="M34" s="13">
        <v>6.4999999999999997E-3</v>
      </c>
      <c r="N34" s="13">
        <v>2.18E-2</v>
      </c>
      <c r="O34" s="23">
        <v>189000</v>
      </c>
      <c r="P34" s="24">
        <v>110.34</v>
      </c>
      <c r="Q34" s="23">
        <v>0</v>
      </c>
      <c r="R34" s="23">
        <v>208.54259999999999</v>
      </c>
      <c r="S34" s="13">
        <v>1.7311222699999999E-4</v>
      </c>
      <c r="T34" s="13">
        <f t="shared" si="3"/>
        <v>9.9689951623723669E-3</v>
      </c>
      <c r="U34" s="62">
        <f>+R34/'סכום נכסי הקרן'!$C$42</f>
        <v>6.6739251316821511E-3</v>
      </c>
    </row>
    <row r="35" spans="2:21" ht="12.75" customHeight="1" thickBot="1" x14ac:dyDescent="0.25">
      <c r="B35" s="58" t="s">
        <v>270</v>
      </c>
      <c r="C35" s="14" t="s">
        <v>271</v>
      </c>
      <c r="D35" s="14" t="s">
        <v>134</v>
      </c>
      <c r="E35" s="14" t="s">
        <v>222</v>
      </c>
      <c r="F35" s="21">
        <v>1420</v>
      </c>
      <c r="G35" s="14" t="s">
        <v>228</v>
      </c>
      <c r="H35" s="14" t="s">
        <v>259</v>
      </c>
      <c r="I35" s="14" t="s">
        <v>260</v>
      </c>
      <c r="J35" s="54" t="s">
        <v>1091</v>
      </c>
      <c r="K35" s="23">
        <v>3.38</v>
      </c>
      <c r="L35" s="14" t="s">
        <v>49</v>
      </c>
      <c r="M35" s="13">
        <v>1.34E-2</v>
      </c>
      <c r="N35" s="13">
        <v>2.5399999999999999E-2</v>
      </c>
      <c r="O35" s="23">
        <v>68700</v>
      </c>
      <c r="P35" s="24">
        <v>108.45</v>
      </c>
      <c r="Q35" s="23">
        <v>0.73616999999999999</v>
      </c>
      <c r="R35" s="23">
        <v>75.241320000000002</v>
      </c>
      <c r="S35" s="13">
        <v>2.3924333597038001E-5</v>
      </c>
      <c r="T35" s="13">
        <f t="shared" si="3"/>
        <v>3.5967728180741551E-3</v>
      </c>
      <c r="U35" s="62">
        <f>+R35/'סכום נכסי הקרן'!$C$42</f>
        <v>2.4079249826603243E-3</v>
      </c>
    </row>
    <row r="36" spans="2:21" ht="12.75" customHeight="1" thickBot="1" x14ac:dyDescent="0.25">
      <c r="B36" s="58" t="s">
        <v>272</v>
      </c>
      <c r="C36" s="14" t="s">
        <v>273</v>
      </c>
      <c r="D36" s="14" t="s">
        <v>134</v>
      </c>
      <c r="E36" s="14" t="s">
        <v>222</v>
      </c>
      <c r="F36" s="21">
        <v>1420</v>
      </c>
      <c r="G36" s="14" t="s">
        <v>228</v>
      </c>
      <c r="H36" s="14" t="s">
        <v>259</v>
      </c>
      <c r="I36" s="14" t="s">
        <v>260</v>
      </c>
      <c r="J36" s="54" t="s">
        <v>1091</v>
      </c>
      <c r="K36" s="23">
        <v>3.11</v>
      </c>
      <c r="L36" s="14" t="s">
        <v>49</v>
      </c>
      <c r="M36" s="13">
        <v>1.77E-2</v>
      </c>
      <c r="N36" s="13">
        <v>2.3900000000000001E-2</v>
      </c>
      <c r="O36" s="23">
        <v>6000</v>
      </c>
      <c r="P36" s="24">
        <v>109.35</v>
      </c>
      <c r="Q36" s="23">
        <v>0</v>
      </c>
      <c r="R36" s="23">
        <v>6.5609999999999999</v>
      </c>
      <c r="S36" s="13">
        <v>2.1763714363799402E-6</v>
      </c>
      <c r="T36" s="13">
        <f t="shared" si="3"/>
        <v>3.136365292286809E-4</v>
      </c>
      <c r="U36" s="62">
        <f>+R36/'סכום נכסי הקרן'!$C$42</f>
        <v>2.099696790438337E-4</v>
      </c>
    </row>
    <row r="37" spans="2:21" ht="12.75" customHeight="1" thickBot="1" x14ac:dyDescent="0.25">
      <c r="B37" s="58" t="s">
        <v>274</v>
      </c>
      <c r="C37" s="14" t="s">
        <v>275</v>
      </c>
      <c r="D37" s="14" t="s">
        <v>134</v>
      </c>
      <c r="E37" s="14" t="s">
        <v>222</v>
      </c>
      <c r="F37" s="21">
        <v>1420</v>
      </c>
      <c r="G37" s="14" t="s">
        <v>228</v>
      </c>
      <c r="H37" s="14" t="s">
        <v>259</v>
      </c>
      <c r="I37" s="14" t="s">
        <v>260</v>
      </c>
      <c r="J37" s="54" t="s">
        <v>1091</v>
      </c>
      <c r="K37" s="23">
        <v>6.16</v>
      </c>
      <c r="L37" s="14" t="s">
        <v>49</v>
      </c>
      <c r="M37" s="13">
        <v>2.4799999999999999E-2</v>
      </c>
      <c r="N37" s="13">
        <v>2.8500000000000001E-2</v>
      </c>
      <c r="O37" s="23">
        <v>16000</v>
      </c>
      <c r="P37" s="24">
        <v>109.05</v>
      </c>
      <c r="Q37" s="23">
        <v>0</v>
      </c>
      <c r="R37" s="23">
        <v>17.448</v>
      </c>
      <c r="S37" s="13">
        <v>4.8565938885836702E-6</v>
      </c>
      <c r="T37" s="13">
        <f t="shared" si="3"/>
        <v>8.3406952628898407E-4</v>
      </c>
      <c r="U37" s="62">
        <f>+R37/'סכום נכסי הקרן'!$C$42</f>
        <v>5.5838301477774887E-4</v>
      </c>
    </row>
    <row r="38" spans="2:21" ht="12.75" customHeight="1" thickBot="1" x14ac:dyDescent="0.25">
      <c r="B38" s="58" t="s">
        <v>276</v>
      </c>
      <c r="C38" s="14" t="s">
        <v>277</v>
      </c>
      <c r="D38" s="14" t="s">
        <v>134</v>
      </c>
      <c r="E38" s="14" t="s">
        <v>222</v>
      </c>
      <c r="F38" s="21">
        <v>1420</v>
      </c>
      <c r="G38" s="14" t="s">
        <v>228</v>
      </c>
      <c r="H38" s="14" t="s">
        <v>269</v>
      </c>
      <c r="I38" s="14" t="s">
        <v>96</v>
      </c>
      <c r="J38" s="54" t="s">
        <v>1091</v>
      </c>
      <c r="K38" s="23">
        <v>7.49</v>
      </c>
      <c r="L38" s="14" t="s">
        <v>49</v>
      </c>
      <c r="M38" s="13">
        <v>8.9999999999999993E-3</v>
      </c>
      <c r="N38" s="13">
        <v>3.04E-2</v>
      </c>
      <c r="O38" s="23">
        <v>230000</v>
      </c>
      <c r="P38" s="24">
        <v>93.65</v>
      </c>
      <c r="Q38" s="23">
        <v>1.1113599999999999</v>
      </c>
      <c r="R38" s="23">
        <v>216.50636</v>
      </c>
      <c r="S38" s="13">
        <v>8.9261042755263303E-5</v>
      </c>
      <c r="T38" s="13">
        <f t="shared" si="3"/>
        <v>1.0349688051567644E-2</v>
      </c>
      <c r="U38" s="62">
        <f>+R38/'סכום נכסי הקרן'!$C$42</f>
        <v>6.928786910554598E-3</v>
      </c>
    </row>
    <row r="39" spans="2:21" ht="12.75" customHeight="1" thickBot="1" x14ac:dyDescent="0.25">
      <c r="B39" s="58" t="s">
        <v>278</v>
      </c>
      <c r="C39" s="14" t="s">
        <v>279</v>
      </c>
      <c r="D39" s="14" t="s">
        <v>134</v>
      </c>
      <c r="E39" s="14" t="s">
        <v>222</v>
      </c>
      <c r="F39" s="21">
        <v>1420</v>
      </c>
      <c r="G39" s="14" t="s">
        <v>228</v>
      </c>
      <c r="H39" s="14" t="s">
        <v>269</v>
      </c>
      <c r="I39" s="14" t="s">
        <v>96</v>
      </c>
      <c r="J39" s="54" t="s">
        <v>1091</v>
      </c>
      <c r="K39" s="23">
        <v>11.03</v>
      </c>
      <c r="L39" s="14" t="s">
        <v>49</v>
      </c>
      <c r="M39" s="13">
        <v>1.6899999999999998E-2</v>
      </c>
      <c r="N39" s="13">
        <v>3.3700000000000001E-2</v>
      </c>
      <c r="O39" s="23">
        <v>140000</v>
      </c>
      <c r="P39" s="24">
        <v>91.53</v>
      </c>
      <c r="Q39" s="23">
        <v>2.0868899999999999</v>
      </c>
      <c r="R39" s="23">
        <v>130.22889000000001</v>
      </c>
      <c r="S39" s="13">
        <v>3.20883070209216E-5</v>
      </c>
      <c r="T39" s="13">
        <f t="shared" si="3"/>
        <v>6.2253523951994617E-3</v>
      </c>
      <c r="U39" s="62">
        <f>+R39/'סכום נכסי הקרן'!$C$42</f>
        <v>4.1676753902659238E-3</v>
      </c>
    </row>
    <row r="40" spans="2:21" ht="12.75" customHeight="1" thickBot="1" x14ac:dyDescent="0.25">
      <c r="B40" s="58" t="s">
        <v>280</v>
      </c>
      <c r="C40" s="14" t="s">
        <v>281</v>
      </c>
      <c r="D40" s="14" t="s">
        <v>134</v>
      </c>
      <c r="E40" s="14" t="s">
        <v>222</v>
      </c>
      <c r="F40" s="21">
        <v>1300</v>
      </c>
      <c r="G40" s="14" t="s">
        <v>228</v>
      </c>
      <c r="H40" s="14" t="s">
        <v>282</v>
      </c>
      <c r="I40" s="14" t="s">
        <v>96</v>
      </c>
      <c r="J40" s="54" t="s">
        <v>1091</v>
      </c>
      <c r="K40" s="23">
        <v>5.67</v>
      </c>
      <c r="L40" s="14" t="s">
        <v>49</v>
      </c>
      <c r="M40" s="13">
        <v>6.4999999999999997E-3</v>
      </c>
      <c r="N40" s="13">
        <v>2.8799999999999999E-2</v>
      </c>
      <c r="O40" s="23">
        <v>26662.92</v>
      </c>
      <c r="P40" s="24">
        <v>97.78</v>
      </c>
      <c r="Q40" s="23">
        <v>0</v>
      </c>
      <c r="R40" s="23">
        <v>26.071000000000002</v>
      </c>
      <c r="S40" s="13">
        <v>1.2490293818500301E-5</v>
      </c>
      <c r="T40" s="13">
        <f t="shared" si="3"/>
        <v>1.2462761703278373E-3</v>
      </c>
      <c r="U40" s="62">
        <f>+R40/'סכום נכסי הקרן'!$C$42</f>
        <v>8.3434225001551422E-4</v>
      </c>
    </row>
    <row r="41" spans="2:21" ht="12.75" customHeight="1" thickBot="1" x14ac:dyDescent="0.25">
      <c r="B41" s="58" t="s">
        <v>283</v>
      </c>
      <c r="C41" s="14" t="s">
        <v>284</v>
      </c>
      <c r="D41" s="14" t="s">
        <v>134</v>
      </c>
      <c r="E41" s="14" t="s">
        <v>222</v>
      </c>
      <c r="F41" s="21">
        <v>1328</v>
      </c>
      <c r="G41" s="14" t="s">
        <v>228</v>
      </c>
      <c r="H41" s="14" t="s">
        <v>282</v>
      </c>
      <c r="I41" s="14" t="s">
        <v>96</v>
      </c>
      <c r="J41" s="54" t="s">
        <v>1091</v>
      </c>
      <c r="K41" s="23">
        <v>2.2799999999999998</v>
      </c>
      <c r="L41" s="14" t="s">
        <v>49</v>
      </c>
      <c r="M41" s="13">
        <v>3.2000000000000001E-2</v>
      </c>
      <c r="N41" s="13">
        <v>2.4500000000000001E-2</v>
      </c>
      <c r="O41" s="23">
        <v>34000</v>
      </c>
      <c r="P41" s="24">
        <v>114.84</v>
      </c>
      <c r="Q41" s="23">
        <v>0</v>
      </c>
      <c r="R41" s="23">
        <v>39.0456</v>
      </c>
      <c r="S41" s="13">
        <v>2.4236451965918399E-5</v>
      </c>
      <c r="T41" s="13">
        <f t="shared" si="3"/>
        <v>1.8665030430805338E-3</v>
      </c>
      <c r="U41" s="62">
        <f>+R41/'סכום נכסי הקרן'!$C$42</f>
        <v>1.2495644109242361E-3</v>
      </c>
    </row>
    <row r="42" spans="2:21" ht="13.5" thickBot="1" x14ac:dyDescent="0.25">
      <c r="B42" s="58" t="s">
        <v>285</v>
      </c>
      <c r="C42" s="14" t="s">
        <v>286</v>
      </c>
      <c r="D42" s="14" t="s">
        <v>134</v>
      </c>
      <c r="E42" s="14" t="s">
        <v>222</v>
      </c>
      <c r="F42" s="21">
        <v>1328</v>
      </c>
      <c r="G42" s="14" t="s">
        <v>228</v>
      </c>
      <c r="H42" s="14" t="s">
        <v>282</v>
      </c>
      <c r="I42" s="14" t="s">
        <v>96</v>
      </c>
      <c r="J42" s="54" t="s">
        <v>1091</v>
      </c>
      <c r="K42" s="23">
        <v>4.04</v>
      </c>
      <c r="L42" s="14" t="s">
        <v>49</v>
      </c>
      <c r="M42" s="13">
        <v>1.14E-2</v>
      </c>
      <c r="N42" s="13">
        <v>2.5999999999999999E-2</v>
      </c>
      <c r="O42" s="23">
        <v>120300</v>
      </c>
      <c r="P42" s="24">
        <v>103.86</v>
      </c>
      <c r="Q42" s="23">
        <v>0</v>
      </c>
      <c r="R42" s="23">
        <v>124.94358</v>
      </c>
      <c r="S42" s="13">
        <v>5.09102266076396E-5</v>
      </c>
      <c r="T42" s="13">
        <f t="shared" si="3"/>
        <v>5.9726978784645675E-3</v>
      </c>
      <c r="U42" s="62">
        <f>+R42/'סכום נכסי הקרן'!$C$42</f>
        <v>3.9985312286522721E-3</v>
      </c>
    </row>
    <row r="43" spans="2:21" ht="13.5" thickBot="1" x14ac:dyDescent="0.25">
      <c r="B43" s="58" t="s">
        <v>287</v>
      </c>
      <c r="C43" s="14" t="s">
        <v>288</v>
      </c>
      <c r="D43" s="14" t="s">
        <v>134</v>
      </c>
      <c r="E43" s="14" t="s">
        <v>222</v>
      </c>
      <c r="F43" s="21">
        <v>1328</v>
      </c>
      <c r="G43" s="14" t="s">
        <v>228</v>
      </c>
      <c r="H43" s="14" t="s">
        <v>282</v>
      </c>
      <c r="I43" s="14" t="s">
        <v>96</v>
      </c>
      <c r="J43" s="54" t="s">
        <v>1091</v>
      </c>
      <c r="K43" s="23">
        <v>6.31</v>
      </c>
      <c r="L43" s="14" t="s">
        <v>49</v>
      </c>
      <c r="M43" s="13">
        <v>9.1999999999999998E-3</v>
      </c>
      <c r="N43" s="13">
        <v>3.0200000000000001E-2</v>
      </c>
      <c r="O43" s="23">
        <v>460000</v>
      </c>
      <c r="P43" s="24">
        <v>97.97</v>
      </c>
      <c r="Q43" s="23">
        <v>4.7244299999999999</v>
      </c>
      <c r="R43" s="23">
        <v>455.38643000000002</v>
      </c>
      <c r="S43" s="13">
        <v>1.8916705999999999E-4</v>
      </c>
      <c r="T43" s="13">
        <f t="shared" si="3"/>
        <v>2.1768910130016712E-2</v>
      </c>
      <c r="U43" s="62">
        <f>+R43/'סכום נכסי הקרן'!$C$42</f>
        <v>1.4573592828534866E-2</v>
      </c>
    </row>
    <row r="44" spans="2:21" ht="13.5" thickBot="1" x14ac:dyDescent="0.25">
      <c r="B44" s="58" t="s">
        <v>289</v>
      </c>
      <c r="C44" s="14" t="s">
        <v>290</v>
      </c>
      <c r="D44" s="14" t="s">
        <v>134</v>
      </c>
      <c r="E44" s="14" t="s">
        <v>222</v>
      </c>
      <c r="F44" s="21">
        <v>1300</v>
      </c>
      <c r="G44" s="14" t="s">
        <v>228</v>
      </c>
      <c r="H44" s="14" t="s">
        <v>282</v>
      </c>
      <c r="I44" s="14" t="s">
        <v>96</v>
      </c>
      <c r="J44" s="54" t="s">
        <v>1091</v>
      </c>
      <c r="K44" s="23">
        <v>2.37</v>
      </c>
      <c r="L44" s="14" t="s">
        <v>49</v>
      </c>
      <c r="M44" s="13">
        <v>2.3400000000000001E-2</v>
      </c>
      <c r="N44" s="13">
        <v>2.53E-2</v>
      </c>
      <c r="O44" s="23">
        <v>270500</v>
      </c>
      <c r="P44" s="24">
        <v>112.87</v>
      </c>
      <c r="Q44" s="23">
        <v>0</v>
      </c>
      <c r="R44" s="23">
        <v>305.31335000000001</v>
      </c>
      <c r="S44" s="13">
        <v>1.0448041599999999E-4</v>
      </c>
      <c r="T44" s="13">
        <f t="shared" si="3"/>
        <v>1.4594942755857565E-2</v>
      </c>
      <c r="U44" s="62">
        <f>+R44/'סכום נכסי הקרן'!$C$42</f>
        <v>9.7708498868004368E-3</v>
      </c>
    </row>
    <row r="45" spans="2:21" ht="13.5" thickBot="1" x14ac:dyDescent="0.25">
      <c r="B45" s="58" t="s">
        <v>291</v>
      </c>
      <c r="C45" s="14" t="s">
        <v>292</v>
      </c>
      <c r="D45" s="14" t="s">
        <v>134</v>
      </c>
      <c r="E45" s="14" t="s">
        <v>222</v>
      </c>
      <c r="F45" s="21">
        <v>1327</v>
      </c>
      <c r="G45" s="14" t="s">
        <v>228</v>
      </c>
      <c r="H45" s="14" t="s">
        <v>282</v>
      </c>
      <c r="I45" s="14" t="s">
        <v>96</v>
      </c>
      <c r="J45" s="54" t="s">
        <v>1091</v>
      </c>
      <c r="K45" s="23">
        <v>2.02</v>
      </c>
      <c r="L45" s="14" t="s">
        <v>49</v>
      </c>
      <c r="M45" s="13">
        <v>1.34E-2</v>
      </c>
      <c r="N45" s="13">
        <v>2.1899999999999999E-2</v>
      </c>
      <c r="O45" s="23">
        <v>5500</v>
      </c>
      <c r="P45" s="24">
        <v>110.98</v>
      </c>
      <c r="Q45" s="23">
        <v>0</v>
      </c>
      <c r="R45" s="23">
        <v>6.1039000000000003</v>
      </c>
      <c r="S45" s="13">
        <v>1.03154097256455E-5</v>
      </c>
      <c r="T45" s="13">
        <f t="shared" si="3"/>
        <v>2.9178570503870529E-4</v>
      </c>
      <c r="U45" s="62">
        <f>+R45/'סכום נכסי הקרן'!$C$42</f>
        <v>1.9534124735797235E-4</v>
      </c>
    </row>
    <row r="46" spans="2:21" ht="13.5" thickBot="1" x14ac:dyDescent="0.25">
      <c r="B46" s="58" t="s">
        <v>293</v>
      </c>
      <c r="C46" s="14" t="s">
        <v>294</v>
      </c>
      <c r="D46" s="14" t="s">
        <v>134</v>
      </c>
      <c r="E46" s="14" t="s">
        <v>222</v>
      </c>
      <c r="F46" s="21">
        <v>1327</v>
      </c>
      <c r="G46" s="14" t="s">
        <v>228</v>
      </c>
      <c r="H46" s="14" t="s">
        <v>282</v>
      </c>
      <c r="I46" s="14" t="s">
        <v>96</v>
      </c>
      <c r="J46" s="54" t="s">
        <v>1091</v>
      </c>
      <c r="K46" s="23">
        <v>3.61</v>
      </c>
      <c r="L46" s="14" t="s">
        <v>49</v>
      </c>
      <c r="M46" s="13">
        <v>1.8200000000000001E-2</v>
      </c>
      <c r="N46" s="13">
        <v>2.4199999999999999E-2</v>
      </c>
      <c r="O46" s="23">
        <v>112500</v>
      </c>
      <c r="P46" s="24">
        <v>109.37</v>
      </c>
      <c r="Q46" s="23">
        <v>0</v>
      </c>
      <c r="R46" s="23">
        <v>123.04125000000001</v>
      </c>
      <c r="S46" s="13">
        <v>2.2479234799999999E-4</v>
      </c>
      <c r="T46" s="13">
        <f t="shared" si="3"/>
        <v>5.8817604941256568E-3</v>
      </c>
      <c r="U46" s="62">
        <f>+R46/'סכום נכסי הקרן'!$C$42</f>
        <v>3.9376515426996044E-3</v>
      </c>
    </row>
    <row r="47" spans="2:21" ht="13.5" thickBot="1" x14ac:dyDescent="0.25">
      <c r="B47" s="58" t="s">
        <v>295</v>
      </c>
      <c r="C47" s="14" t="s">
        <v>296</v>
      </c>
      <c r="D47" s="14" t="s">
        <v>134</v>
      </c>
      <c r="E47" s="14" t="s">
        <v>222</v>
      </c>
      <c r="F47" s="21">
        <v>1327</v>
      </c>
      <c r="G47" s="14" t="s">
        <v>228</v>
      </c>
      <c r="H47" s="14" t="s">
        <v>282</v>
      </c>
      <c r="I47" s="14" t="s">
        <v>96</v>
      </c>
      <c r="J47" s="54" t="s">
        <v>1091</v>
      </c>
      <c r="K47" s="23">
        <v>6.02</v>
      </c>
      <c r="L47" s="14" t="s">
        <v>49</v>
      </c>
      <c r="M47" s="13">
        <v>2.5999999999999999E-2</v>
      </c>
      <c r="N47" s="13">
        <v>2.76E-2</v>
      </c>
      <c r="O47" s="23">
        <v>57000</v>
      </c>
      <c r="P47" s="24">
        <v>99.18</v>
      </c>
      <c r="Q47" s="23">
        <v>0</v>
      </c>
      <c r="R47" s="23">
        <v>56.532600000000002</v>
      </c>
      <c r="S47" s="13">
        <v>1.06343283E-4</v>
      </c>
      <c r="T47" s="13">
        <f t="shared" si="3"/>
        <v>2.7024368925885269E-3</v>
      </c>
      <c r="U47" s="62">
        <f>+R47/'סכום נכסי הקרן'!$C$42</f>
        <v>1.8091955307900371E-3</v>
      </c>
    </row>
    <row r="48" spans="2:21" ht="13.5" thickBot="1" x14ac:dyDescent="0.25">
      <c r="B48" s="58" t="s">
        <v>297</v>
      </c>
      <c r="C48" s="14" t="s">
        <v>298</v>
      </c>
      <c r="D48" s="14" t="s">
        <v>134</v>
      </c>
      <c r="E48" s="14" t="s">
        <v>222</v>
      </c>
      <c r="F48" s="21">
        <v>759</v>
      </c>
      <c r="G48" s="14" t="s">
        <v>228</v>
      </c>
      <c r="H48" s="14" t="s">
        <v>282</v>
      </c>
      <c r="I48" s="14" t="s">
        <v>96</v>
      </c>
      <c r="J48" s="54" t="s">
        <v>1091</v>
      </c>
      <c r="K48" s="23">
        <v>1.21</v>
      </c>
      <c r="L48" s="14" t="s">
        <v>49</v>
      </c>
      <c r="M48" s="13">
        <v>4.7500000000000001E-2</v>
      </c>
      <c r="N48" s="13">
        <v>2.4899999999999999E-2</v>
      </c>
      <c r="O48" s="23">
        <v>422000</v>
      </c>
      <c r="P48" s="24">
        <v>140.54</v>
      </c>
      <c r="Q48" s="23">
        <v>0</v>
      </c>
      <c r="R48" s="23">
        <v>593.0788</v>
      </c>
      <c r="S48" s="13">
        <v>2.9441546000000002E-4</v>
      </c>
      <c r="T48" s="13">
        <f t="shared" si="3"/>
        <v>2.8351040449795913E-2</v>
      </c>
      <c r="U48" s="62">
        <f>+R48/'סכום נכסי הקרן'!$C$42</f>
        <v>1.8980119689636036E-2</v>
      </c>
    </row>
    <row r="49" spans="2:21" ht="13.5" thickBot="1" x14ac:dyDescent="0.25">
      <c r="B49" s="58" t="s">
        <v>299</v>
      </c>
      <c r="C49" s="14" t="s">
        <v>300</v>
      </c>
      <c r="D49" s="14" t="s">
        <v>134</v>
      </c>
      <c r="E49" s="14" t="s">
        <v>222</v>
      </c>
      <c r="F49" s="21">
        <v>759</v>
      </c>
      <c r="G49" s="14" t="s">
        <v>228</v>
      </c>
      <c r="H49" s="14" t="s">
        <v>282</v>
      </c>
      <c r="I49" s="14" t="s">
        <v>96</v>
      </c>
      <c r="J49" s="54" t="s">
        <v>1091</v>
      </c>
      <c r="K49" s="23">
        <v>4.07</v>
      </c>
      <c r="L49" s="14" t="s">
        <v>49</v>
      </c>
      <c r="M49" s="13">
        <v>5.0000000000000001E-3</v>
      </c>
      <c r="N49" s="13">
        <v>2.7199999999999998E-2</v>
      </c>
      <c r="O49" s="23">
        <v>82000</v>
      </c>
      <c r="P49" s="24">
        <v>101.54</v>
      </c>
      <c r="Q49" s="23">
        <v>0</v>
      </c>
      <c r="R49" s="23">
        <v>83.262799999999999</v>
      </c>
      <c r="S49" s="13">
        <v>4.3554125898572902E-5</v>
      </c>
      <c r="T49" s="13">
        <f t="shared" si="3"/>
        <v>3.9802249056335639E-3</v>
      </c>
      <c r="U49" s="62">
        <f>+R49/'סכום נכסי הקרן'!$C$42</f>
        <v>2.6646339570630877E-3</v>
      </c>
    </row>
    <row r="50" spans="2:21" ht="13.5" thickBot="1" x14ac:dyDescent="0.25">
      <c r="B50" s="58" t="s">
        <v>301</v>
      </c>
      <c r="C50" s="14" t="s">
        <v>302</v>
      </c>
      <c r="D50" s="14" t="s">
        <v>134</v>
      </c>
      <c r="E50" s="14" t="s">
        <v>222</v>
      </c>
      <c r="F50" s="21">
        <v>767</v>
      </c>
      <c r="G50" s="14" t="s">
        <v>303</v>
      </c>
      <c r="H50" s="14" t="s">
        <v>282</v>
      </c>
      <c r="I50" s="14" t="s">
        <v>96</v>
      </c>
      <c r="J50" s="54" t="s">
        <v>1091</v>
      </c>
      <c r="K50" s="23">
        <v>5.04</v>
      </c>
      <c r="L50" s="14" t="s">
        <v>49</v>
      </c>
      <c r="M50" s="13">
        <v>4.4000000000000003E-3</v>
      </c>
      <c r="N50" s="13">
        <v>2.47E-2</v>
      </c>
      <c r="O50" s="23">
        <v>18000</v>
      </c>
      <c r="P50" s="24">
        <v>100.57</v>
      </c>
      <c r="Q50" s="23">
        <v>0</v>
      </c>
      <c r="R50" s="23">
        <v>18.102599999999999</v>
      </c>
      <c r="S50" s="13">
        <v>2.0184605712566399E-5</v>
      </c>
      <c r="T50" s="13">
        <f t="shared" si="3"/>
        <v>8.6536147447265944E-4</v>
      </c>
      <c r="U50" s="62">
        <f>+R50/'סכום נכסי הקרן'!$C$42</f>
        <v>5.7933197864028403E-4</v>
      </c>
    </row>
    <row r="51" spans="2:21" ht="13.5" thickBot="1" x14ac:dyDescent="0.25">
      <c r="B51" s="58" t="s">
        <v>304</v>
      </c>
      <c r="C51" s="14" t="s">
        <v>305</v>
      </c>
      <c r="D51" s="14" t="s">
        <v>134</v>
      </c>
      <c r="E51" s="14" t="s">
        <v>222</v>
      </c>
      <c r="F51" s="21">
        <v>613</v>
      </c>
      <c r="G51" s="14" t="s">
        <v>228</v>
      </c>
      <c r="H51" s="14" t="s">
        <v>282</v>
      </c>
      <c r="I51" s="14" t="s">
        <v>96</v>
      </c>
      <c r="J51" s="54" t="s">
        <v>1091</v>
      </c>
      <c r="K51" s="23">
        <v>2.84</v>
      </c>
      <c r="L51" s="14" t="s">
        <v>49</v>
      </c>
      <c r="M51" s="13">
        <v>1.5800000000000002E-2</v>
      </c>
      <c r="N51" s="13">
        <v>2.1999999999999999E-2</v>
      </c>
      <c r="O51" s="23">
        <v>10000</v>
      </c>
      <c r="P51" s="24">
        <v>110.84</v>
      </c>
      <c r="Q51" s="23">
        <v>0</v>
      </c>
      <c r="R51" s="23">
        <v>11.084</v>
      </c>
      <c r="S51" s="13">
        <v>2.1498352855324701E-5</v>
      </c>
      <c r="T51" s="13">
        <f t="shared" si="3"/>
        <v>5.2985021947427199E-4</v>
      </c>
      <c r="U51" s="62">
        <f>+R51/'סכום נכסי הקרן'!$C$42</f>
        <v>3.547178665633063E-4</v>
      </c>
    </row>
    <row r="52" spans="2:21" ht="13.5" thickBot="1" x14ac:dyDescent="0.25">
      <c r="B52" s="58" t="s">
        <v>306</v>
      </c>
      <c r="C52" s="14" t="s">
        <v>307</v>
      </c>
      <c r="D52" s="14" t="s">
        <v>134</v>
      </c>
      <c r="E52" s="14" t="s">
        <v>222</v>
      </c>
      <c r="F52" s="21">
        <v>613</v>
      </c>
      <c r="G52" s="14" t="s">
        <v>228</v>
      </c>
      <c r="H52" s="14" t="s">
        <v>282</v>
      </c>
      <c r="I52" s="14" t="s">
        <v>96</v>
      </c>
      <c r="J52" s="54" t="s">
        <v>1091</v>
      </c>
      <c r="K52" s="23">
        <v>5.48</v>
      </c>
      <c r="L52" s="14" t="s">
        <v>49</v>
      </c>
      <c r="M52" s="13">
        <v>8.3999999999999995E-3</v>
      </c>
      <c r="N52" s="13">
        <v>2.5499999999999998E-2</v>
      </c>
      <c r="O52" s="23">
        <v>30000</v>
      </c>
      <c r="P52" s="24">
        <v>100.94</v>
      </c>
      <c r="Q52" s="23">
        <v>0</v>
      </c>
      <c r="R52" s="23">
        <v>30.282</v>
      </c>
      <c r="S52" s="13">
        <v>3.7791116163425001E-5</v>
      </c>
      <c r="T52" s="13">
        <f t="shared" si="3"/>
        <v>1.4475752748213558E-3</v>
      </c>
      <c r="U52" s="62">
        <f>+R52/'סכום נכסי הקרן'!$C$42</f>
        <v>9.6910559683057037E-4</v>
      </c>
    </row>
    <row r="53" spans="2:21" ht="13.5" thickBot="1" x14ac:dyDescent="0.25">
      <c r="B53" s="58" t="s">
        <v>308</v>
      </c>
      <c r="C53" s="14" t="s">
        <v>309</v>
      </c>
      <c r="D53" s="14" t="s">
        <v>134</v>
      </c>
      <c r="E53" s="14" t="s">
        <v>222</v>
      </c>
      <c r="F53" s="21">
        <v>604</v>
      </c>
      <c r="G53" s="14" t="s">
        <v>223</v>
      </c>
      <c r="H53" s="14" t="s">
        <v>282</v>
      </c>
      <c r="I53" s="14" t="s">
        <v>96</v>
      </c>
      <c r="J53" s="54" t="s">
        <v>1091</v>
      </c>
      <c r="K53" s="23">
        <v>1.1399999999999999</v>
      </c>
      <c r="L53" s="14" t="s">
        <v>49</v>
      </c>
      <c r="M53" s="13">
        <v>2.4199999999999999E-2</v>
      </c>
      <c r="N53" s="13">
        <v>3.32E-2</v>
      </c>
      <c r="O53" s="23">
        <v>2</v>
      </c>
      <c r="P53" s="25">
        <v>5626366</v>
      </c>
      <c r="Q53" s="23">
        <v>0</v>
      </c>
      <c r="R53" s="23">
        <v>112.52732</v>
      </c>
      <c r="S53" s="13">
        <v>6.9389029594421094E-5</v>
      </c>
      <c r="T53" s="13">
        <f t="shared" si="3"/>
        <v>5.3791614217657564E-3</v>
      </c>
      <c r="U53" s="62">
        <f>+R53/'סכום נכסי הקרן'!$C$42</f>
        <v>3.6011774522272167E-3</v>
      </c>
    </row>
    <row r="54" spans="2:21" ht="13.5" thickBot="1" x14ac:dyDescent="0.25">
      <c r="B54" s="58" t="s">
        <v>310</v>
      </c>
      <c r="C54" s="14" t="s">
        <v>311</v>
      </c>
      <c r="D54" s="14" t="s">
        <v>134</v>
      </c>
      <c r="E54" s="14" t="s">
        <v>222</v>
      </c>
      <c r="F54" s="21">
        <v>604</v>
      </c>
      <c r="G54" s="14" t="s">
        <v>223</v>
      </c>
      <c r="H54" s="14" t="s">
        <v>282</v>
      </c>
      <c r="I54" s="14" t="s">
        <v>96</v>
      </c>
      <c r="J54" s="54" t="s">
        <v>1091</v>
      </c>
      <c r="K54" s="23">
        <v>0.75</v>
      </c>
      <c r="L54" s="14" t="s">
        <v>49</v>
      </c>
      <c r="M54" s="13">
        <v>1.95E-2</v>
      </c>
      <c r="N54" s="13">
        <v>3.4099999999999998E-2</v>
      </c>
      <c r="O54" s="23">
        <v>1</v>
      </c>
      <c r="P54" s="25">
        <v>5456707</v>
      </c>
      <c r="Q54" s="23">
        <v>0</v>
      </c>
      <c r="R54" s="23">
        <v>54.567070000000001</v>
      </c>
      <c r="S54" s="13">
        <v>4.02917119948427E-5</v>
      </c>
      <c r="T54" s="13">
        <f t="shared" si="3"/>
        <v>2.6084783485716316E-3</v>
      </c>
      <c r="U54" s="62">
        <f>+R54/'סכום נכסי הקרן'!$C$42</f>
        <v>1.7462932745408333E-3</v>
      </c>
    </row>
    <row r="55" spans="2:21" ht="13.5" thickBot="1" x14ac:dyDescent="0.25">
      <c r="B55" s="58" t="s">
        <v>312</v>
      </c>
      <c r="C55" s="14" t="s">
        <v>313</v>
      </c>
      <c r="D55" s="14" t="s">
        <v>134</v>
      </c>
      <c r="E55" s="14" t="s">
        <v>222</v>
      </c>
      <c r="F55" s="21">
        <v>226</v>
      </c>
      <c r="G55" s="14" t="s">
        <v>228</v>
      </c>
      <c r="H55" s="14" t="s">
        <v>282</v>
      </c>
      <c r="I55" s="14" t="s">
        <v>96</v>
      </c>
      <c r="J55" s="54" t="s">
        <v>1091</v>
      </c>
      <c r="K55" s="23">
        <v>2.4</v>
      </c>
      <c r="L55" s="14" t="s">
        <v>49</v>
      </c>
      <c r="M55" s="13">
        <v>3.6999999999999998E-2</v>
      </c>
      <c r="N55" s="13">
        <v>2.3599999999999999E-2</v>
      </c>
      <c r="O55" s="23">
        <v>45000</v>
      </c>
      <c r="P55" s="24">
        <v>115.14</v>
      </c>
      <c r="Q55" s="23">
        <v>0</v>
      </c>
      <c r="R55" s="23">
        <v>51.813000000000002</v>
      </c>
      <c r="S55" s="13">
        <v>1.19702834E-4</v>
      </c>
      <c r="T55" s="13">
        <f t="shared" si="3"/>
        <v>2.4768251011927514E-3</v>
      </c>
      <c r="U55" s="62">
        <f>+R55/'סכום נכסי הקרן'!$C$42</f>
        <v>1.6581556135189996E-3</v>
      </c>
    </row>
    <row r="56" spans="2:21" ht="13.5" thickBot="1" x14ac:dyDescent="0.25">
      <c r="B56" s="58" t="s">
        <v>314</v>
      </c>
      <c r="C56" s="14" t="s">
        <v>315</v>
      </c>
      <c r="D56" s="14" t="s">
        <v>134</v>
      </c>
      <c r="E56" s="14" t="s">
        <v>222</v>
      </c>
      <c r="F56" s="21">
        <v>226</v>
      </c>
      <c r="G56" s="14" t="s">
        <v>228</v>
      </c>
      <c r="H56" s="14" t="s">
        <v>282</v>
      </c>
      <c r="I56" s="14" t="s">
        <v>96</v>
      </c>
      <c r="J56" s="54" t="s">
        <v>1091</v>
      </c>
      <c r="K56" s="23">
        <v>2.94</v>
      </c>
      <c r="L56" s="14" t="s">
        <v>49</v>
      </c>
      <c r="M56" s="13">
        <v>2.5999999999999999E-2</v>
      </c>
      <c r="N56" s="13">
        <v>2.2200000000000001E-2</v>
      </c>
      <c r="O56" s="23">
        <v>18000</v>
      </c>
      <c r="P56" s="24">
        <v>114.45</v>
      </c>
      <c r="Q56" s="23">
        <v>0</v>
      </c>
      <c r="R56" s="23">
        <v>20.600999999999999</v>
      </c>
      <c r="S56" s="13">
        <v>4.9901377274408798E-5</v>
      </c>
      <c r="T56" s="13">
        <f t="shared" si="3"/>
        <v>9.8479288807194862E-4</v>
      </c>
      <c r="U56" s="62">
        <f>+R56/'סכום נכסי הקרן'!$C$42</f>
        <v>6.5928751074257252E-4</v>
      </c>
    </row>
    <row r="57" spans="2:21" ht="13.5" thickBot="1" x14ac:dyDescent="0.25">
      <c r="B57" s="58" t="s">
        <v>316</v>
      </c>
      <c r="C57" s="14" t="s">
        <v>317</v>
      </c>
      <c r="D57" s="14" t="s">
        <v>134</v>
      </c>
      <c r="E57" s="14" t="s">
        <v>222</v>
      </c>
      <c r="F57" s="21">
        <v>226</v>
      </c>
      <c r="G57" s="14" t="s">
        <v>228</v>
      </c>
      <c r="H57" s="14" t="s">
        <v>282</v>
      </c>
      <c r="I57" s="14" t="s">
        <v>96</v>
      </c>
      <c r="J57" s="54" t="s">
        <v>1091</v>
      </c>
      <c r="K57" s="23">
        <v>4.1500000000000004</v>
      </c>
      <c r="L57" s="14" t="s">
        <v>49</v>
      </c>
      <c r="M57" s="13">
        <v>2.81E-2</v>
      </c>
      <c r="N57" s="13">
        <v>2.5899999999999999E-2</v>
      </c>
      <c r="O57" s="23">
        <v>154687.5</v>
      </c>
      <c r="P57" s="24">
        <v>113.83</v>
      </c>
      <c r="Q57" s="23">
        <v>0</v>
      </c>
      <c r="R57" s="23">
        <v>176.08078</v>
      </c>
      <c r="S57" s="13">
        <v>1.2359709799999999E-4</v>
      </c>
      <c r="T57" s="13">
        <f t="shared" si="3"/>
        <v>8.417217604493054E-3</v>
      </c>
      <c r="U57" s="62">
        <f>+R57/'סכום נכסי הקרן'!$C$42</f>
        <v>5.6350594211839501E-3</v>
      </c>
    </row>
    <row r="58" spans="2:21" ht="13.5" thickBot="1" x14ac:dyDescent="0.25">
      <c r="B58" s="58" t="s">
        <v>318</v>
      </c>
      <c r="C58" s="14" t="s">
        <v>319</v>
      </c>
      <c r="D58" s="14" t="s">
        <v>134</v>
      </c>
      <c r="E58" s="14" t="s">
        <v>222</v>
      </c>
      <c r="F58" s="21">
        <v>226</v>
      </c>
      <c r="G58" s="14" t="s">
        <v>228</v>
      </c>
      <c r="H58" s="14" t="s">
        <v>282</v>
      </c>
      <c r="I58" s="14" t="s">
        <v>96</v>
      </c>
      <c r="J58" s="54" t="s">
        <v>1091</v>
      </c>
      <c r="K58" s="23">
        <v>2.46</v>
      </c>
      <c r="L58" s="14" t="s">
        <v>49</v>
      </c>
      <c r="M58" s="13">
        <v>2.4E-2</v>
      </c>
      <c r="N58" s="13">
        <v>2.3300000000000001E-2</v>
      </c>
      <c r="O58" s="23">
        <v>6551.28</v>
      </c>
      <c r="P58" s="24">
        <v>112.98</v>
      </c>
      <c r="Q58" s="23">
        <v>0</v>
      </c>
      <c r="R58" s="23">
        <v>7.4016400000000004</v>
      </c>
      <c r="S58" s="13">
        <v>1.13539593786041E-5</v>
      </c>
      <c r="T58" s="13">
        <f t="shared" si="3"/>
        <v>3.5382177719862424E-4</v>
      </c>
      <c r="U58" s="62">
        <f>+R58/'סכום נכסי הקרן'!$C$42</f>
        <v>2.3687242420332289E-4</v>
      </c>
    </row>
    <row r="59" spans="2:21" ht="13.5" thickBot="1" x14ac:dyDescent="0.25">
      <c r="B59" s="58" t="s">
        <v>320</v>
      </c>
      <c r="C59" s="14" t="s">
        <v>321</v>
      </c>
      <c r="D59" s="14" t="s">
        <v>134</v>
      </c>
      <c r="E59" s="14" t="s">
        <v>222</v>
      </c>
      <c r="F59" s="21">
        <v>226</v>
      </c>
      <c r="G59" s="14" t="s">
        <v>228</v>
      </c>
      <c r="H59" s="14" t="s">
        <v>282</v>
      </c>
      <c r="I59" s="14" t="s">
        <v>96</v>
      </c>
      <c r="J59" s="54" t="s">
        <v>1091</v>
      </c>
      <c r="K59" s="23">
        <v>3.68</v>
      </c>
      <c r="L59" s="14" t="s">
        <v>49</v>
      </c>
      <c r="M59" s="13">
        <v>2.5999999999999999E-2</v>
      </c>
      <c r="N59" s="13">
        <v>2.2700000000000001E-2</v>
      </c>
      <c r="O59" s="23">
        <v>25000</v>
      </c>
      <c r="P59" s="24">
        <v>113.37</v>
      </c>
      <c r="Q59" s="23">
        <v>0</v>
      </c>
      <c r="R59" s="23">
        <v>28.342500000000001</v>
      </c>
      <c r="S59" s="13">
        <v>5.0994598652110801E-5</v>
      </c>
      <c r="T59" s="13">
        <f t="shared" si="3"/>
        <v>1.3548610470452505E-3</v>
      </c>
      <c r="U59" s="62">
        <f>+R59/'סכום נכסי הקרן'!$C$42</f>
        <v>9.0703637072090488E-4</v>
      </c>
    </row>
    <row r="60" spans="2:21" ht="13.5" thickBot="1" x14ac:dyDescent="0.25">
      <c r="B60" s="58" t="s">
        <v>322</v>
      </c>
      <c r="C60" s="14" t="s">
        <v>323</v>
      </c>
      <c r="D60" s="14" t="s">
        <v>134</v>
      </c>
      <c r="E60" s="14" t="s">
        <v>222</v>
      </c>
      <c r="F60" s="21">
        <v>226</v>
      </c>
      <c r="G60" s="14" t="s">
        <v>228</v>
      </c>
      <c r="H60" s="14" t="s">
        <v>282</v>
      </c>
      <c r="I60" s="14" t="s">
        <v>96</v>
      </c>
      <c r="J60" s="54" t="s">
        <v>1091</v>
      </c>
      <c r="K60" s="23">
        <v>6.57</v>
      </c>
      <c r="L60" s="14" t="s">
        <v>49</v>
      </c>
      <c r="M60" s="13">
        <v>3.5000000000000001E-3</v>
      </c>
      <c r="N60" s="13">
        <v>3.0700000000000002E-2</v>
      </c>
      <c r="O60" s="23">
        <v>250750</v>
      </c>
      <c r="P60" s="24">
        <v>91.16</v>
      </c>
      <c r="Q60" s="23">
        <v>0</v>
      </c>
      <c r="R60" s="23">
        <v>228.58369999999999</v>
      </c>
      <c r="S60" s="13">
        <v>8.6099629443676601E-5</v>
      </c>
      <c r="T60" s="13">
        <f t="shared" si="3"/>
        <v>1.092702306146167E-2</v>
      </c>
      <c r="U60" s="62">
        <f>+R60/'סכום נכסי הקרן'!$C$42</f>
        <v>7.315294333737535E-3</v>
      </c>
    </row>
    <row r="61" spans="2:21" ht="13.5" thickBot="1" x14ac:dyDescent="0.25">
      <c r="B61" s="58" t="s">
        <v>324</v>
      </c>
      <c r="C61" s="14" t="s">
        <v>325</v>
      </c>
      <c r="D61" s="14" t="s">
        <v>134</v>
      </c>
      <c r="E61" s="14" t="s">
        <v>222</v>
      </c>
      <c r="F61" s="21">
        <v>323</v>
      </c>
      <c r="G61" s="14" t="s">
        <v>228</v>
      </c>
      <c r="H61" s="14" t="s">
        <v>282</v>
      </c>
      <c r="I61" s="14" t="s">
        <v>96</v>
      </c>
      <c r="J61" s="54" t="s">
        <v>1091</v>
      </c>
      <c r="K61" s="23">
        <v>3.01</v>
      </c>
      <c r="L61" s="14" t="s">
        <v>49</v>
      </c>
      <c r="M61" s="13">
        <v>2.35E-2</v>
      </c>
      <c r="N61" s="13">
        <v>2.2700000000000001E-2</v>
      </c>
      <c r="O61" s="23">
        <v>44770.11</v>
      </c>
      <c r="P61" s="24">
        <v>113.73</v>
      </c>
      <c r="Q61" s="23">
        <v>0</v>
      </c>
      <c r="R61" s="23">
        <v>50.917050000000003</v>
      </c>
      <c r="S61" s="13">
        <v>4.7117958083757E-5</v>
      </c>
      <c r="T61" s="13">
        <f t="shared" si="3"/>
        <v>2.4339958604729776E-3</v>
      </c>
      <c r="U61" s="62">
        <f>+R61/'סכום נכסי הקרן'!$C$42</f>
        <v>1.6294827993230962E-3</v>
      </c>
    </row>
    <row r="62" spans="2:21" ht="13.5" thickBot="1" x14ac:dyDescent="0.25">
      <c r="B62" s="58" t="s">
        <v>326</v>
      </c>
      <c r="C62" s="14" t="s">
        <v>327</v>
      </c>
      <c r="D62" s="14" t="s">
        <v>134</v>
      </c>
      <c r="E62" s="14" t="s">
        <v>222</v>
      </c>
      <c r="F62" s="21">
        <v>323</v>
      </c>
      <c r="G62" s="14" t="s">
        <v>228</v>
      </c>
      <c r="H62" s="14" t="s">
        <v>282</v>
      </c>
      <c r="I62" s="14" t="s">
        <v>96</v>
      </c>
      <c r="J62" s="54" t="s">
        <v>1091</v>
      </c>
      <c r="K62" s="23">
        <v>1.49</v>
      </c>
      <c r="L62" s="14" t="s">
        <v>49</v>
      </c>
      <c r="M62" s="13">
        <v>1.7600000000000001E-2</v>
      </c>
      <c r="N62" s="13">
        <v>2.1299999999999999E-2</v>
      </c>
      <c r="O62" s="23">
        <v>103000</v>
      </c>
      <c r="P62" s="24">
        <v>112.57</v>
      </c>
      <c r="Q62" s="23">
        <v>1.0339700000000001</v>
      </c>
      <c r="R62" s="23">
        <v>116.98107</v>
      </c>
      <c r="S62" s="13">
        <v>7.8048555276231295E-5</v>
      </c>
      <c r="T62" s="13">
        <f t="shared" si="3"/>
        <v>5.5920647432186202E-3</v>
      </c>
      <c r="U62" s="62">
        <f>+R62/'סכום נכסי הקרן'!$C$42</f>
        <v>3.743709453148033E-3</v>
      </c>
    </row>
    <row r="63" spans="2:21" ht="13.5" thickBot="1" x14ac:dyDescent="0.25">
      <c r="B63" s="58" t="s">
        <v>328</v>
      </c>
      <c r="C63" s="14" t="s">
        <v>329</v>
      </c>
      <c r="D63" s="14" t="s">
        <v>134</v>
      </c>
      <c r="E63" s="14" t="s">
        <v>222</v>
      </c>
      <c r="F63" s="21">
        <v>323</v>
      </c>
      <c r="G63" s="14" t="s">
        <v>228</v>
      </c>
      <c r="H63" s="14" t="s">
        <v>282</v>
      </c>
      <c r="I63" s="14" t="s">
        <v>96</v>
      </c>
      <c r="J63" s="54" t="s">
        <v>1091</v>
      </c>
      <c r="K63" s="23">
        <v>1.49</v>
      </c>
      <c r="L63" s="14" t="s">
        <v>49</v>
      </c>
      <c r="M63" s="13">
        <v>2.3E-2</v>
      </c>
      <c r="N63" s="13">
        <v>2.23E-2</v>
      </c>
      <c r="O63" s="23">
        <v>103000</v>
      </c>
      <c r="P63" s="24">
        <v>113.28</v>
      </c>
      <c r="Q63" s="23">
        <v>1.34009</v>
      </c>
      <c r="R63" s="23">
        <v>118.01849</v>
      </c>
      <c r="S63" s="13">
        <v>8.2709153184133805E-5</v>
      </c>
      <c r="T63" s="13">
        <f t="shared" si="3"/>
        <v>5.6416566969074503E-3</v>
      </c>
      <c r="U63" s="62">
        <f>+R63/'סכום נכסי הקרן'!$C$42</f>
        <v>3.7769096885441086E-3</v>
      </c>
    </row>
    <row r="64" spans="2:21" ht="13.5" thickBot="1" x14ac:dyDescent="0.25">
      <c r="B64" s="58" t="s">
        <v>330</v>
      </c>
      <c r="C64" s="14" t="s">
        <v>331</v>
      </c>
      <c r="D64" s="14" t="s">
        <v>134</v>
      </c>
      <c r="E64" s="14" t="s">
        <v>222</v>
      </c>
      <c r="F64" s="21">
        <v>323</v>
      </c>
      <c r="G64" s="14" t="s">
        <v>228</v>
      </c>
      <c r="H64" s="14" t="s">
        <v>282</v>
      </c>
      <c r="I64" s="14" t="s">
        <v>96</v>
      </c>
      <c r="J64" s="54" t="s">
        <v>1091</v>
      </c>
      <c r="K64" s="23">
        <v>2.21</v>
      </c>
      <c r="L64" s="14" t="s">
        <v>49</v>
      </c>
      <c r="M64" s="13">
        <v>2.1499999999999998E-2</v>
      </c>
      <c r="N64" s="13">
        <v>2.2499999999999999E-2</v>
      </c>
      <c r="O64" s="23">
        <v>81936.05</v>
      </c>
      <c r="P64" s="24">
        <v>113.66</v>
      </c>
      <c r="Q64" s="23">
        <v>0</v>
      </c>
      <c r="R64" s="23">
        <v>93.128510000000006</v>
      </c>
      <c r="S64" s="13">
        <v>6.7878859674657297E-5</v>
      </c>
      <c r="T64" s="13">
        <f t="shared" si="3"/>
        <v>4.4518370139671548E-3</v>
      </c>
      <c r="U64" s="62">
        <f>+R64/'סכום נכסי הקרן'!$C$42</f>
        <v>2.9803632608642674E-3</v>
      </c>
    </row>
    <row r="65" spans="2:21" ht="13.5" thickBot="1" x14ac:dyDescent="0.25">
      <c r="B65" s="58" t="s">
        <v>332</v>
      </c>
      <c r="C65" s="14" t="s">
        <v>333</v>
      </c>
      <c r="D65" s="14" t="s">
        <v>134</v>
      </c>
      <c r="E65" s="14" t="s">
        <v>222</v>
      </c>
      <c r="F65" s="21">
        <v>323</v>
      </c>
      <c r="G65" s="14" t="s">
        <v>228</v>
      </c>
      <c r="H65" s="14" t="s">
        <v>282</v>
      </c>
      <c r="I65" s="14" t="s">
        <v>96</v>
      </c>
      <c r="J65" s="54" t="s">
        <v>1091</v>
      </c>
      <c r="K65" s="23">
        <v>5.91</v>
      </c>
      <c r="L65" s="14" t="s">
        <v>49</v>
      </c>
      <c r="M65" s="13">
        <v>2.5000000000000001E-3</v>
      </c>
      <c r="N65" s="13">
        <v>2.69E-2</v>
      </c>
      <c r="O65" s="23">
        <v>203500</v>
      </c>
      <c r="P65" s="24">
        <v>94.78</v>
      </c>
      <c r="Q65" s="23">
        <v>0.92193000000000003</v>
      </c>
      <c r="R65" s="23">
        <v>193.79922999999999</v>
      </c>
      <c r="S65" s="13">
        <v>1.6031097599999999E-4</v>
      </c>
      <c r="T65" s="13">
        <f t="shared" si="3"/>
        <v>9.2642154952584741E-3</v>
      </c>
      <c r="U65" s="62">
        <f>+R65/'סכום נכסי הקרן'!$C$42</f>
        <v>6.2020975647069211E-3</v>
      </c>
    </row>
    <row r="66" spans="2:21" ht="13.5" thickBot="1" x14ac:dyDescent="0.25">
      <c r="B66" s="58" t="s">
        <v>334</v>
      </c>
      <c r="C66" s="14" t="s">
        <v>335</v>
      </c>
      <c r="D66" s="14" t="s">
        <v>134</v>
      </c>
      <c r="E66" s="14" t="s">
        <v>222</v>
      </c>
      <c r="F66" s="21">
        <v>662</v>
      </c>
      <c r="G66" s="14" t="s">
        <v>223</v>
      </c>
      <c r="H66" s="14" t="s">
        <v>282</v>
      </c>
      <c r="I66" s="14" t="s">
        <v>96</v>
      </c>
      <c r="J66" s="54" t="s">
        <v>1091</v>
      </c>
      <c r="K66" s="23">
        <v>1.24</v>
      </c>
      <c r="L66" s="14" t="s">
        <v>49</v>
      </c>
      <c r="M66" s="13">
        <v>2.0199999999999999E-2</v>
      </c>
      <c r="N66" s="13">
        <v>2.0299999999999999E-2</v>
      </c>
      <c r="O66" s="23">
        <v>1</v>
      </c>
      <c r="P66" s="25">
        <v>5652776</v>
      </c>
      <c r="Q66" s="23">
        <v>0</v>
      </c>
      <c r="R66" s="23">
        <v>56.527760000000001</v>
      </c>
      <c r="S66" s="13">
        <v>4.7517224994060301E-5</v>
      </c>
      <c r="T66" s="13">
        <f t="shared" si="3"/>
        <v>2.702205525296732E-3</v>
      </c>
      <c r="U66" s="62">
        <f>+R66/'סכום נכסי הקרן'!$C$42</f>
        <v>1.8090406377483405E-3</v>
      </c>
    </row>
    <row r="67" spans="2:21" ht="13.5" thickBot="1" x14ac:dyDescent="0.25">
      <c r="B67" s="58" t="s">
        <v>336</v>
      </c>
      <c r="C67" s="14" t="s">
        <v>337</v>
      </c>
      <c r="D67" s="14" t="s">
        <v>134</v>
      </c>
      <c r="E67" s="14" t="s">
        <v>222</v>
      </c>
      <c r="F67" s="21">
        <v>1349</v>
      </c>
      <c r="G67" s="14" t="s">
        <v>228</v>
      </c>
      <c r="H67" s="14" t="s">
        <v>282</v>
      </c>
      <c r="I67" s="14" t="s">
        <v>96</v>
      </c>
      <c r="J67" s="54" t="s">
        <v>1091</v>
      </c>
      <c r="K67" s="23">
        <v>1.9</v>
      </c>
      <c r="L67" s="14" t="s">
        <v>49</v>
      </c>
      <c r="M67" s="13">
        <v>1.6E-2</v>
      </c>
      <c r="N67" s="13">
        <v>2.0899999999999998E-2</v>
      </c>
      <c r="O67" s="23">
        <v>25000</v>
      </c>
      <c r="P67" s="24">
        <v>112.12</v>
      </c>
      <c r="Q67" s="23">
        <v>0</v>
      </c>
      <c r="R67" s="23">
        <v>28.03</v>
      </c>
      <c r="S67" s="13">
        <v>6.4482932885593397E-5</v>
      </c>
      <c r="T67" s="13">
        <f t="shared" si="3"/>
        <v>1.3399225597134469E-3</v>
      </c>
      <c r="U67" s="62">
        <f>+R67/'סכום נכסי הקרן'!$C$42</f>
        <v>8.9703552866920576E-4</v>
      </c>
    </row>
    <row r="68" spans="2:21" ht="13.5" thickBot="1" x14ac:dyDescent="0.25">
      <c r="B68" s="58" t="s">
        <v>338</v>
      </c>
      <c r="C68" s="14" t="s">
        <v>339</v>
      </c>
      <c r="D68" s="14" t="s">
        <v>134</v>
      </c>
      <c r="E68" s="14" t="s">
        <v>222</v>
      </c>
      <c r="F68" s="21">
        <v>1349</v>
      </c>
      <c r="G68" s="14" t="s">
        <v>228</v>
      </c>
      <c r="H68" s="14" t="s">
        <v>282</v>
      </c>
      <c r="I68" s="14" t="s">
        <v>96</v>
      </c>
      <c r="J68" s="54" t="s">
        <v>1091</v>
      </c>
      <c r="K68" s="23">
        <v>2.9660000000000002</v>
      </c>
      <c r="L68" s="14" t="s">
        <v>49</v>
      </c>
      <c r="M68" s="13">
        <v>1.4200000000000001E-2</v>
      </c>
      <c r="N68" s="13">
        <v>2.4899999999999999E-2</v>
      </c>
      <c r="O68" s="23">
        <v>52873</v>
      </c>
      <c r="P68" s="24">
        <v>107.2677</v>
      </c>
      <c r="Q68" s="23">
        <v>0</v>
      </c>
      <c r="R68" s="23">
        <v>56.715649999999997</v>
      </c>
      <c r="S68" s="13">
        <v>4.4782823354946497E-5</v>
      </c>
      <c r="T68" s="13">
        <f t="shared" si="3"/>
        <v>2.7111872609280039E-3</v>
      </c>
      <c r="U68" s="62">
        <f>+R68/'סכום נכסי הקרן'!$C$42</f>
        <v>1.8150536240302403E-3</v>
      </c>
    </row>
    <row r="69" spans="2:21" ht="13.5" thickBot="1" x14ac:dyDescent="0.25">
      <c r="B69" s="58" t="s">
        <v>340</v>
      </c>
      <c r="C69" s="14" t="s">
        <v>341</v>
      </c>
      <c r="D69" s="14" t="s">
        <v>134</v>
      </c>
      <c r="E69" s="14" t="s">
        <v>222</v>
      </c>
      <c r="F69" s="21">
        <v>1357</v>
      </c>
      <c r="G69" s="14" t="s">
        <v>228</v>
      </c>
      <c r="H69" s="14" t="s">
        <v>282</v>
      </c>
      <c r="I69" s="14" t="s">
        <v>96</v>
      </c>
      <c r="J69" s="54" t="s">
        <v>1091</v>
      </c>
      <c r="K69" s="23">
        <v>2.67</v>
      </c>
      <c r="L69" s="14" t="s">
        <v>49</v>
      </c>
      <c r="M69" s="13">
        <v>0.04</v>
      </c>
      <c r="N69" s="13">
        <v>2.3900000000000001E-2</v>
      </c>
      <c r="O69" s="23">
        <v>203864.86</v>
      </c>
      <c r="P69" s="24">
        <v>118.24</v>
      </c>
      <c r="Q69" s="23">
        <v>0</v>
      </c>
      <c r="R69" s="23">
        <v>241.04981000000001</v>
      </c>
      <c r="S69" s="13">
        <v>2.00029537E-4</v>
      </c>
      <c r="T69" s="13">
        <f t="shared" si="3"/>
        <v>1.1522942505659653E-2</v>
      </c>
      <c r="U69" s="62">
        <f>+R69/'סכום נכסי הקרן'!$C$42</f>
        <v>7.7142434444866783E-3</v>
      </c>
    </row>
    <row r="70" spans="2:21" ht="13.5" thickBot="1" x14ac:dyDescent="0.25">
      <c r="B70" s="58" t="s">
        <v>342</v>
      </c>
      <c r="C70" s="14" t="s">
        <v>343</v>
      </c>
      <c r="D70" s="14" t="s">
        <v>134</v>
      </c>
      <c r="E70" s="14" t="s">
        <v>222</v>
      </c>
      <c r="F70" s="21">
        <v>1357</v>
      </c>
      <c r="G70" s="14" t="s">
        <v>228</v>
      </c>
      <c r="H70" s="14" t="s">
        <v>282</v>
      </c>
      <c r="I70" s="14" t="s">
        <v>96</v>
      </c>
      <c r="J70" s="54" t="s">
        <v>1091</v>
      </c>
      <c r="K70" s="23">
        <v>4.03</v>
      </c>
      <c r="L70" s="14" t="s">
        <v>49</v>
      </c>
      <c r="M70" s="13">
        <v>3.5000000000000003E-2</v>
      </c>
      <c r="N70" s="13">
        <v>2.6100000000000002E-2</v>
      </c>
      <c r="O70" s="23">
        <v>120542.14</v>
      </c>
      <c r="P70" s="24">
        <v>118.48</v>
      </c>
      <c r="Q70" s="23">
        <v>0</v>
      </c>
      <c r="R70" s="23">
        <v>142.81833</v>
      </c>
      <c r="S70" s="13">
        <v>1.36729227E-4</v>
      </c>
      <c r="T70" s="13">
        <f t="shared" si="3"/>
        <v>6.8271674030538623E-3</v>
      </c>
      <c r="U70" s="62">
        <f>+R70/'סכום נכסי הקרן'!$C$42</f>
        <v>4.5705713933358221E-3</v>
      </c>
    </row>
    <row r="71" spans="2:21" ht="13.5" thickBot="1" x14ac:dyDescent="0.25">
      <c r="B71" s="58" t="s">
        <v>344</v>
      </c>
      <c r="C71" s="14" t="s">
        <v>345</v>
      </c>
      <c r="D71" s="14" t="s">
        <v>134</v>
      </c>
      <c r="E71" s="14" t="s">
        <v>222</v>
      </c>
      <c r="F71" s="21">
        <v>1357</v>
      </c>
      <c r="G71" s="14" t="s">
        <v>228</v>
      </c>
      <c r="H71" s="14" t="s">
        <v>282</v>
      </c>
      <c r="I71" s="14" t="s">
        <v>96</v>
      </c>
      <c r="J71" s="54" t="s">
        <v>1091</v>
      </c>
      <c r="K71" s="23">
        <v>6.59</v>
      </c>
      <c r="L71" s="14" t="s">
        <v>49</v>
      </c>
      <c r="M71" s="13">
        <v>2.5000000000000001E-2</v>
      </c>
      <c r="N71" s="13">
        <v>2.9000000000000001E-2</v>
      </c>
      <c r="O71" s="23">
        <v>18000</v>
      </c>
      <c r="P71" s="24">
        <v>109.47</v>
      </c>
      <c r="Q71" s="23">
        <v>0</v>
      </c>
      <c r="R71" s="23">
        <v>19.704599999999999</v>
      </c>
      <c r="S71" s="13">
        <v>2.41581705322386E-5</v>
      </c>
      <c r="T71" s="13">
        <f t="shared" si="3"/>
        <v>9.4194213593041685E-4</v>
      </c>
      <c r="U71" s="62">
        <f>+R71/'סכום נכסי הקרן'!$C$42</f>
        <v>6.3060029533411452E-4</v>
      </c>
    </row>
    <row r="72" spans="2:21" ht="13.5" thickBot="1" x14ac:dyDescent="0.25">
      <c r="B72" s="58" t="s">
        <v>346</v>
      </c>
      <c r="C72" s="14" t="s">
        <v>347</v>
      </c>
      <c r="D72" s="14" t="s">
        <v>134</v>
      </c>
      <c r="E72" s="14" t="s">
        <v>222</v>
      </c>
      <c r="F72" s="21">
        <v>141</v>
      </c>
      <c r="G72" s="14" t="s">
        <v>249</v>
      </c>
      <c r="H72" s="14" t="s">
        <v>282</v>
      </c>
      <c r="I72" s="14" t="s">
        <v>96</v>
      </c>
      <c r="J72" s="54" t="s">
        <v>1091</v>
      </c>
      <c r="K72" s="23">
        <v>1.32</v>
      </c>
      <c r="L72" s="14" t="s">
        <v>49</v>
      </c>
      <c r="M72" s="13">
        <v>1.7999999999999999E-2</v>
      </c>
      <c r="N72" s="13">
        <v>2.0899999999999998E-2</v>
      </c>
      <c r="O72" s="23">
        <v>98893.84</v>
      </c>
      <c r="P72" s="24">
        <v>111.63</v>
      </c>
      <c r="Q72" s="23">
        <v>0</v>
      </c>
      <c r="R72" s="23">
        <v>110.39519</v>
      </c>
      <c r="S72" s="13">
        <v>1.21758364E-4</v>
      </c>
      <c r="T72" s="13">
        <f t="shared" si="3"/>
        <v>5.2772388713825304E-3</v>
      </c>
      <c r="U72" s="62">
        <f>+R72/'סכום נכסי הקרן'!$C$42</f>
        <v>3.5329435470634113E-3</v>
      </c>
    </row>
    <row r="73" spans="2:21" ht="13.5" thickBot="1" x14ac:dyDescent="0.25">
      <c r="B73" s="58" t="s">
        <v>348</v>
      </c>
      <c r="C73" s="14" t="s">
        <v>349</v>
      </c>
      <c r="D73" s="14" t="s">
        <v>134</v>
      </c>
      <c r="E73" s="14" t="s">
        <v>222</v>
      </c>
      <c r="F73" s="21">
        <v>141</v>
      </c>
      <c r="G73" s="14" t="s">
        <v>249</v>
      </c>
      <c r="H73" s="14" t="s">
        <v>282</v>
      </c>
      <c r="I73" s="14" t="s">
        <v>96</v>
      </c>
      <c r="J73" s="54" t="s">
        <v>1091</v>
      </c>
      <c r="K73" s="23">
        <v>3.84</v>
      </c>
      <c r="L73" s="14" t="s">
        <v>49</v>
      </c>
      <c r="M73" s="13">
        <v>2.1999999999999999E-2</v>
      </c>
      <c r="N73" s="13">
        <v>2.7900000000000001E-2</v>
      </c>
      <c r="O73" s="23">
        <v>69818.19</v>
      </c>
      <c r="P73" s="24">
        <v>100.93</v>
      </c>
      <c r="Q73" s="23">
        <v>0</v>
      </c>
      <c r="R73" s="23">
        <v>70.467500000000001</v>
      </c>
      <c r="S73" s="13">
        <v>1.37413962E-4</v>
      </c>
      <c r="T73" s="13">
        <f t="shared" si="3"/>
        <v>3.3685691393723627E-3</v>
      </c>
      <c r="U73" s="62">
        <f>+R73/'סכום נכסי הקרן'!$C$42</f>
        <v>2.2551498792899483E-3</v>
      </c>
    </row>
    <row r="74" spans="2:21" ht="13.5" thickBot="1" x14ac:dyDescent="0.25">
      <c r="B74" s="58" t="s">
        <v>350</v>
      </c>
      <c r="C74" s="14" t="s">
        <v>351</v>
      </c>
      <c r="D74" s="14" t="s">
        <v>134</v>
      </c>
      <c r="E74" s="14" t="s">
        <v>222</v>
      </c>
      <c r="F74" s="21">
        <v>1063</v>
      </c>
      <c r="G74" s="14" t="s">
        <v>352</v>
      </c>
      <c r="H74" s="14" t="s">
        <v>353</v>
      </c>
      <c r="I74" s="14" t="s">
        <v>96</v>
      </c>
      <c r="J74" s="54" t="s">
        <v>1091</v>
      </c>
      <c r="K74" s="23">
        <v>5.92</v>
      </c>
      <c r="L74" s="14" t="s">
        <v>49</v>
      </c>
      <c r="M74" s="13">
        <v>5.1499999999999997E-2</v>
      </c>
      <c r="N74" s="13">
        <v>2.9499999999999998E-2</v>
      </c>
      <c r="O74" s="23">
        <v>73914.289999999994</v>
      </c>
      <c r="P74" s="25">
        <v>153</v>
      </c>
      <c r="Q74" s="23">
        <v>0</v>
      </c>
      <c r="R74" s="23">
        <v>113.08886</v>
      </c>
      <c r="S74" s="13">
        <v>2.5452694982817101E-5</v>
      </c>
      <c r="T74" s="13">
        <f t="shared" si="3"/>
        <v>5.406004807929919E-3</v>
      </c>
      <c r="U74" s="62">
        <f>+R74/'סכום נכסי הקרן'!$C$42</f>
        <v>3.6191482453334922E-3</v>
      </c>
    </row>
    <row r="75" spans="2:21" ht="13.5" thickBot="1" x14ac:dyDescent="0.25">
      <c r="B75" s="58" t="s">
        <v>354</v>
      </c>
      <c r="C75" s="14" t="s">
        <v>355</v>
      </c>
      <c r="D75" s="14" t="s">
        <v>134</v>
      </c>
      <c r="E75" s="14" t="s">
        <v>222</v>
      </c>
      <c r="F75" s="21">
        <v>390</v>
      </c>
      <c r="G75" s="14" t="s">
        <v>228</v>
      </c>
      <c r="H75" s="14" t="s">
        <v>353</v>
      </c>
      <c r="I75" s="14" t="s">
        <v>96</v>
      </c>
      <c r="J75" s="54" t="s">
        <v>1091</v>
      </c>
      <c r="K75" s="23">
        <v>7.48</v>
      </c>
      <c r="L75" s="14" t="s">
        <v>49</v>
      </c>
      <c r="M75" s="13">
        <v>2.5600000000000001E-2</v>
      </c>
      <c r="N75" s="13">
        <v>3.9699999999999999E-2</v>
      </c>
      <c r="O75" s="23">
        <v>10000</v>
      </c>
      <c r="P75" s="24">
        <v>95.72</v>
      </c>
      <c r="Q75" s="23">
        <v>0</v>
      </c>
      <c r="R75" s="23">
        <v>9.5719999999999992</v>
      </c>
      <c r="S75" s="13">
        <v>9.5194577716853194E-6</v>
      </c>
      <c r="T75" s="13">
        <f t="shared" si="3"/>
        <v>4.5757184236807394E-4</v>
      </c>
      <c r="U75" s="62">
        <f>+R75/'סכום נכסי הקרן'!$C$42</f>
        <v>3.0632979238036519E-4</v>
      </c>
    </row>
    <row r="76" spans="2:21" ht="13.5" thickBot="1" x14ac:dyDescent="0.25">
      <c r="B76" s="58" t="s">
        <v>356</v>
      </c>
      <c r="C76" s="14" t="s">
        <v>357</v>
      </c>
      <c r="D76" s="14" t="s">
        <v>134</v>
      </c>
      <c r="E76" s="14" t="s">
        <v>222</v>
      </c>
      <c r="F76" s="21">
        <v>230</v>
      </c>
      <c r="G76" s="14" t="s">
        <v>358</v>
      </c>
      <c r="H76" s="14" t="s">
        <v>353</v>
      </c>
      <c r="I76" s="14" t="s">
        <v>96</v>
      </c>
      <c r="J76" s="54" t="s">
        <v>1091</v>
      </c>
      <c r="K76" s="23">
        <v>4.24</v>
      </c>
      <c r="L76" s="14" t="s">
        <v>49</v>
      </c>
      <c r="M76" s="13">
        <v>1.7000000000000001E-2</v>
      </c>
      <c r="N76" s="13">
        <v>2.23E-2</v>
      </c>
      <c r="O76" s="23">
        <v>41000</v>
      </c>
      <c r="P76" s="24">
        <v>107.55</v>
      </c>
      <c r="Q76" s="23">
        <v>0</v>
      </c>
      <c r="R76" s="23">
        <v>44.095500000000001</v>
      </c>
      <c r="S76" s="13">
        <v>3.2302795373609399E-5</v>
      </c>
      <c r="T76" s="13">
        <f t="shared" si="3"/>
        <v>2.1079042180465325E-3</v>
      </c>
      <c r="U76" s="62">
        <f>+R76/'סכום נכסי הקרן'!$C$42</f>
        <v>1.4111748182102377E-3</v>
      </c>
    </row>
    <row r="77" spans="2:21" ht="13.5" thickBot="1" x14ac:dyDescent="0.25">
      <c r="B77" s="58" t="s">
        <v>359</v>
      </c>
      <c r="C77" s="14" t="s">
        <v>360</v>
      </c>
      <c r="D77" s="14" t="s">
        <v>134</v>
      </c>
      <c r="E77" s="14" t="s">
        <v>222</v>
      </c>
      <c r="F77" s="21">
        <v>1327</v>
      </c>
      <c r="G77" s="14" t="s">
        <v>228</v>
      </c>
      <c r="H77" s="14" t="s">
        <v>361</v>
      </c>
      <c r="I77" s="14" t="s">
        <v>260</v>
      </c>
      <c r="J77" s="54" t="s">
        <v>1091</v>
      </c>
      <c r="K77" s="23">
        <v>4.9000000000000004</v>
      </c>
      <c r="L77" s="14" t="s">
        <v>49</v>
      </c>
      <c r="M77" s="13">
        <v>1.17E-2</v>
      </c>
      <c r="N77" s="13">
        <v>3.39E-2</v>
      </c>
      <c r="O77" s="23">
        <v>15000</v>
      </c>
      <c r="P77" s="24">
        <v>100.03</v>
      </c>
      <c r="Q77" s="23">
        <v>0</v>
      </c>
      <c r="R77" s="23">
        <v>15.0045</v>
      </c>
      <c r="S77" s="13">
        <v>2.07940372238774E-5</v>
      </c>
      <c r="T77" s="13">
        <f t="shared" si="3"/>
        <v>7.172625061441461E-4</v>
      </c>
      <c r="U77" s="62">
        <f>+R77/'סכום נכסי הקרן'!$C$42</f>
        <v>4.8018443060710302E-4</v>
      </c>
    </row>
    <row r="78" spans="2:21" ht="13.5" thickBot="1" x14ac:dyDescent="0.25">
      <c r="B78" s="58" t="s">
        <v>362</v>
      </c>
      <c r="C78" s="14" t="s">
        <v>363</v>
      </c>
      <c r="D78" s="14" t="s">
        <v>134</v>
      </c>
      <c r="E78" s="14" t="s">
        <v>222</v>
      </c>
      <c r="F78" s="21">
        <v>1327</v>
      </c>
      <c r="G78" s="14" t="s">
        <v>228</v>
      </c>
      <c r="H78" s="14" t="s">
        <v>353</v>
      </c>
      <c r="I78" s="14" t="s">
        <v>96</v>
      </c>
      <c r="J78" s="54" t="s">
        <v>1091</v>
      </c>
      <c r="K78" s="23">
        <v>3.25</v>
      </c>
      <c r="L78" s="14" t="s">
        <v>49</v>
      </c>
      <c r="M78" s="13">
        <v>3.3500000000000002E-2</v>
      </c>
      <c r="N78" s="13">
        <v>2.81E-2</v>
      </c>
      <c r="O78" s="23">
        <v>27000</v>
      </c>
      <c r="P78" s="24">
        <v>114.41</v>
      </c>
      <c r="Q78" s="23">
        <v>0</v>
      </c>
      <c r="R78" s="23">
        <v>30.890699999999999</v>
      </c>
      <c r="S78" s="13">
        <v>4.0514404491372897E-5</v>
      </c>
      <c r="T78" s="13">
        <f t="shared" si="3"/>
        <v>1.4766730579857357E-3</v>
      </c>
      <c r="U78" s="62">
        <f>+R78/'סכום נכסי הקרן'!$C$42</f>
        <v>9.8858563701255202E-4</v>
      </c>
    </row>
    <row r="79" spans="2:21" ht="13.5" thickBot="1" x14ac:dyDescent="0.25">
      <c r="B79" s="58" t="s">
        <v>364</v>
      </c>
      <c r="C79" s="14" t="s">
        <v>365</v>
      </c>
      <c r="D79" s="14" t="s">
        <v>134</v>
      </c>
      <c r="E79" s="14" t="s">
        <v>222</v>
      </c>
      <c r="F79" s="21">
        <v>1327</v>
      </c>
      <c r="G79" s="14" t="s">
        <v>228</v>
      </c>
      <c r="H79" s="14" t="s">
        <v>361</v>
      </c>
      <c r="I79" s="14" t="s">
        <v>260</v>
      </c>
      <c r="J79" s="54" t="s">
        <v>1091</v>
      </c>
      <c r="K79" s="23">
        <v>4.93</v>
      </c>
      <c r="L79" s="14" t="s">
        <v>49</v>
      </c>
      <c r="M79" s="13">
        <v>1.3299999999999999E-2</v>
      </c>
      <c r="N79" s="13">
        <v>3.3799999999999997E-2</v>
      </c>
      <c r="O79" s="23">
        <v>45000</v>
      </c>
      <c r="P79" s="24">
        <v>101.09</v>
      </c>
      <c r="Q79" s="23">
        <v>0</v>
      </c>
      <c r="R79" s="23">
        <v>45.490499999999997</v>
      </c>
      <c r="S79" s="13">
        <v>3.7894736842105303E-5</v>
      </c>
      <c r="T79" s="13">
        <f t="shared" ref="T79:T128" si="4">+R79/$R$11</f>
        <v>2.1745896254957028E-3</v>
      </c>
      <c r="U79" s="62">
        <f>+R79/'סכום נכסי הקרן'!$C$42</f>
        <v>1.4558185771290225E-3</v>
      </c>
    </row>
    <row r="80" spans="2:21" ht="13.5" thickBot="1" x14ac:dyDescent="0.25">
      <c r="B80" s="58" t="s">
        <v>366</v>
      </c>
      <c r="C80" s="14" t="s">
        <v>367</v>
      </c>
      <c r="D80" s="14" t="s">
        <v>134</v>
      </c>
      <c r="E80" s="14" t="s">
        <v>222</v>
      </c>
      <c r="F80" s="21">
        <v>1327</v>
      </c>
      <c r="G80" s="14" t="s">
        <v>228</v>
      </c>
      <c r="H80" s="14" t="s">
        <v>353</v>
      </c>
      <c r="I80" s="14" t="s">
        <v>96</v>
      </c>
      <c r="J80" s="54" t="s">
        <v>1091</v>
      </c>
      <c r="K80" s="23">
        <v>5.6</v>
      </c>
      <c r="L80" s="14" t="s">
        <v>49</v>
      </c>
      <c r="M80" s="13">
        <v>1.8700000000000001E-2</v>
      </c>
      <c r="N80" s="13">
        <v>3.5200000000000002E-2</v>
      </c>
      <c r="O80" s="23">
        <v>62000</v>
      </c>
      <c r="P80" s="24">
        <v>97.98</v>
      </c>
      <c r="Q80" s="23">
        <v>0</v>
      </c>
      <c r="R80" s="23">
        <v>60.747599999999998</v>
      </c>
      <c r="S80" s="13">
        <v>1.10883601E-4</v>
      </c>
      <c r="T80" s="13">
        <f t="shared" si="4"/>
        <v>2.9039272097198927E-3</v>
      </c>
      <c r="U80" s="62">
        <f>+R80/'סכום נכסי הקרן'!$C$42</f>
        <v>1.944086888383355E-3</v>
      </c>
    </row>
    <row r="81" spans="2:21" ht="13.5" thickBot="1" x14ac:dyDescent="0.25">
      <c r="B81" s="58" t="s">
        <v>368</v>
      </c>
      <c r="C81" s="14" t="s">
        <v>369</v>
      </c>
      <c r="D81" s="14" t="s">
        <v>134</v>
      </c>
      <c r="E81" s="14" t="s">
        <v>222</v>
      </c>
      <c r="F81" s="21">
        <v>1153</v>
      </c>
      <c r="G81" s="14" t="s">
        <v>223</v>
      </c>
      <c r="H81" s="14" t="s">
        <v>353</v>
      </c>
      <c r="I81" s="14" t="s">
        <v>96</v>
      </c>
      <c r="J81" s="54" t="s">
        <v>1091</v>
      </c>
      <c r="K81" s="23">
        <v>2.41</v>
      </c>
      <c r="L81" s="14" t="s">
        <v>49</v>
      </c>
      <c r="M81" s="13">
        <v>2.3199999999999998E-2</v>
      </c>
      <c r="N81" s="13">
        <v>2.5499999999999998E-2</v>
      </c>
      <c r="O81" s="23">
        <v>1</v>
      </c>
      <c r="P81" s="25">
        <v>5612952</v>
      </c>
      <c r="Q81" s="23">
        <v>0</v>
      </c>
      <c r="R81" s="23">
        <v>56.129519999999999</v>
      </c>
      <c r="S81" s="13">
        <v>1.6666666599999999E-4</v>
      </c>
      <c r="T81" s="13">
        <f t="shared" si="4"/>
        <v>2.6831683950726761E-3</v>
      </c>
      <c r="U81" s="62">
        <f>+R81/'סכום נכסי הקרן'!$C$42</f>
        <v>1.7962958846646007E-3</v>
      </c>
    </row>
    <row r="82" spans="2:21" ht="13.5" thickBot="1" x14ac:dyDescent="0.25">
      <c r="B82" s="58" t="s">
        <v>370</v>
      </c>
      <c r="C82" s="14" t="s">
        <v>371</v>
      </c>
      <c r="D82" s="14" t="s">
        <v>134</v>
      </c>
      <c r="E82" s="14" t="s">
        <v>222</v>
      </c>
      <c r="F82" s="21">
        <v>748</v>
      </c>
      <c r="G82" s="14" t="s">
        <v>223</v>
      </c>
      <c r="H82" s="14" t="s">
        <v>353</v>
      </c>
      <c r="I82" s="14" t="s">
        <v>96</v>
      </c>
      <c r="J82" s="54" t="s">
        <v>1091</v>
      </c>
      <c r="K82" s="23">
        <v>1.81</v>
      </c>
      <c r="L82" s="14" t="s">
        <v>49</v>
      </c>
      <c r="M82" s="13">
        <v>1.46E-2</v>
      </c>
      <c r="N82" s="13">
        <v>2.4400000000000002E-2</v>
      </c>
      <c r="O82" s="23">
        <v>1</v>
      </c>
      <c r="P82" s="25">
        <v>5454999</v>
      </c>
      <c r="Q82" s="23">
        <v>0</v>
      </c>
      <c r="R82" s="23">
        <v>54.549990000000001</v>
      </c>
      <c r="S82" s="13">
        <v>3.7547403597041297E-5</v>
      </c>
      <c r="T82" s="13">
        <f t="shared" si="4"/>
        <v>2.6076618706080247E-3</v>
      </c>
      <c r="U82" s="62">
        <f>+R82/'סכום נכסי הקרן'!$C$42</f>
        <v>1.7457466685176556E-3</v>
      </c>
    </row>
    <row r="83" spans="2:21" ht="13.5" thickBot="1" x14ac:dyDescent="0.25">
      <c r="B83" s="58" t="s">
        <v>372</v>
      </c>
      <c r="C83" s="14" t="s">
        <v>373</v>
      </c>
      <c r="D83" s="14" t="s">
        <v>134</v>
      </c>
      <c r="E83" s="14" t="s">
        <v>222</v>
      </c>
      <c r="F83" s="21">
        <v>2072</v>
      </c>
      <c r="G83" s="14" t="s">
        <v>374</v>
      </c>
      <c r="H83" s="14" t="s">
        <v>353</v>
      </c>
      <c r="I83" s="14" t="s">
        <v>96</v>
      </c>
      <c r="J83" s="54" t="s">
        <v>1091</v>
      </c>
      <c r="K83" s="23">
        <v>3.4</v>
      </c>
      <c r="L83" s="14" t="s">
        <v>49</v>
      </c>
      <c r="M83" s="13">
        <v>2.1999999999999999E-2</v>
      </c>
      <c r="N83" s="13">
        <v>2.8199999999999999E-2</v>
      </c>
      <c r="O83" s="23">
        <v>75000</v>
      </c>
      <c r="P83" s="24">
        <v>101.61</v>
      </c>
      <c r="Q83" s="23">
        <v>0</v>
      </c>
      <c r="R83" s="23">
        <v>76.207499999999996</v>
      </c>
      <c r="S83" s="13">
        <v>1.99073115E-4</v>
      </c>
      <c r="T83" s="13">
        <f t="shared" si="4"/>
        <v>3.642959274682929E-3</v>
      </c>
      <c r="U83" s="62">
        <f>+R83/'סכום נכסי הקרן'!$C$42</f>
        <v>2.4388453460955578E-3</v>
      </c>
    </row>
    <row r="84" spans="2:21" ht="13.5" thickBot="1" x14ac:dyDescent="0.25">
      <c r="B84" s="58" t="s">
        <v>375</v>
      </c>
      <c r="C84" s="14" t="s">
        <v>376</v>
      </c>
      <c r="D84" s="14" t="s">
        <v>134</v>
      </c>
      <c r="E84" s="14" t="s">
        <v>222</v>
      </c>
      <c r="F84" s="21">
        <v>1248</v>
      </c>
      <c r="G84" s="14" t="s">
        <v>223</v>
      </c>
      <c r="H84" s="14" t="s">
        <v>353</v>
      </c>
      <c r="I84" s="14" t="s">
        <v>96</v>
      </c>
      <c r="J84" s="54" t="s">
        <v>1091</v>
      </c>
      <c r="K84" s="23">
        <v>5.26</v>
      </c>
      <c r="L84" s="14" t="s">
        <v>49</v>
      </c>
      <c r="M84" s="13">
        <v>2.5899999999999999E-2</v>
      </c>
      <c r="N84" s="13">
        <v>2.3699999999999999E-2</v>
      </c>
      <c r="O84" s="23">
        <v>129000</v>
      </c>
      <c r="P84" s="25">
        <v>101</v>
      </c>
      <c r="Q84" s="23">
        <v>0</v>
      </c>
      <c r="R84" s="23">
        <v>130.29</v>
      </c>
      <c r="S84" s="13">
        <v>2.8666666599999998E-4</v>
      </c>
      <c r="T84" s="13">
        <f t="shared" si="4"/>
        <v>6.2282736462741699E-3</v>
      </c>
      <c r="U84" s="62">
        <f>+R84/'סכום נכסי הקרן'!$C$42</f>
        <v>4.1696310749308177E-3</v>
      </c>
    </row>
    <row r="85" spans="2:21" ht="13.5" thickBot="1" x14ac:dyDescent="0.25">
      <c r="B85" s="58" t="s">
        <v>377</v>
      </c>
      <c r="C85" s="14" t="s">
        <v>378</v>
      </c>
      <c r="D85" s="14" t="s">
        <v>134</v>
      </c>
      <c r="E85" s="14" t="s">
        <v>222</v>
      </c>
      <c r="F85" s="21">
        <v>613</v>
      </c>
      <c r="G85" s="14" t="s">
        <v>228</v>
      </c>
      <c r="H85" s="14" t="s">
        <v>361</v>
      </c>
      <c r="I85" s="14" t="s">
        <v>260</v>
      </c>
      <c r="J85" s="54" t="s">
        <v>1091</v>
      </c>
      <c r="K85" s="23">
        <v>3.9</v>
      </c>
      <c r="L85" s="14" t="s">
        <v>49</v>
      </c>
      <c r="M85" s="13">
        <v>2.4E-2</v>
      </c>
      <c r="N85" s="13">
        <v>2.5600000000000001E-2</v>
      </c>
      <c r="O85" s="23">
        <v>125910</v>
      </c>
      <c r="P85" s="24">
        <v>112.91</v>
      </c>
      <c r="Q85" s="23">
        <v>0</v>
      </c>
      <c r="R85" s="23">
        <v>142.16498000000001</v>
      </c>
      <c r="S85" s="13">
        <v>1.1682664499999999E-4</v>
      </c>
      <c r="T85" s="13">
        <f t="shared" si="4"/>
        <v>6.795935208819515E-3</v>
      </c>
      <c r="U85" s="62">
        <f>+R85/'סכום נכסי הקרן'!$C$42</f>
        <v>4.5496624328414939E-3</v>
      </c>
    </row>
    <row r="86" spans="2:21" ht="13.5" thickBot="1" x14ac:dyDescent="0.25">
      <c r="B86" s="58" t="s">
        <v>379</v>
      </c>
      <c r="C86" s="14" t="s">
        <v>380</v>
      </c>
      <c r="D86" s="14" t="s">
        <v>134</v>
      </c>
      <c r="E86" s="14" t="s">
        <v>222</v>
      </c>
      <c r="F86" s="21">
        <v>231</v>
      </c>
      <c r="G86" s="14" t="s">
        <v>223</v>
      </c>
      <c r="H86" s="14" t="s">
        <v>353</v>
      </c>
      <c r="I86" s="14" t="s">
        <v>96</v>
      </c>
      <c r="J86" s="54" t="s">
        <v>1091</v>
      </c>
      <c r="K86" s="23">
        <v>0.98</v>
      </c>
      <c r="L86" s="14" t="s">
        <v>49</v>
      </c>
      <c r="M86" s="13">
        <v>1.9E-2</v>
      </c>
      <c r="N86" s="13">
        <v>2.1899999999999999E-2</v>
      </c>
      <c r="O86" s="23">
        <v>1</v>
      </c>
      <c r="P86" s="25">
        <v>5475488</v>
      </c>
      <c r="Q86" s="23">
        <v>0</v>
      </c>
      <c r="R86" s="23">
        <v>54.75488</v>
      </c>
      <c r="S86" s="13">
        <v>4.5875768419121001E-5</v>
      </c>
      <c r="T86" s="13">
        <f t="shared" si="4"/>
        <v>2.6174562599501471E-3</v>
      </c>
      <c r="U86" s="62">
        <f>+R86/'סכום נכסי הקרן'!$C$42</f>
        <v>1.752303700607168E-3</v>
      </c>
    </row>
    <row r="87" spans="2:21" ht="13.5" thickBot="1" x14ac:dyDescent="0.25">
      <c r="B87" s="58" t="s">
        <v>381</v>
      </c>
      <c r="C87" s="14" t="s">
        <v>382</v>
      </c>
      <c r="D87" s="14" t="s">
        <v>134</v>
      </c>
      <c r="E87" s="14" t="s">
        <v>222</v>
      </c>
      <c r="F87" s="21">
        <v>1514</v>
      </c>
      <c r="G87" s="14" t="s">
        <v>228</v>
      </c>
      <c r="H87" s="14" t="s">
        <v>361</v>
      </c>
      <c r="I87" s="14" t="s">
        <v>260</v>
      </c>
      <c r="J87" s="54" t="s">
        <v>1091</v>
      </c>
      <c r="K87" s="23">
        <v>3.63</v>
      </c>
      <c r="L87" s="14" t="s">
        <v>49</v>
      </c>
      <c r="M87" s="13">
        <v>1.9599999999999999E-2</v>
      </c>
      <c r="N87" s="13">
        <v>2.6599999999999999E-2</v>
      </c>
      <c r="O87" s="23">
        <v>20000</v>
      </c>
      <c r="P87" s="24">
        <v>109.84</v>
      </c>
      <c r="Q87" s="23">
        <v>0</v>
      </c>
      <c r="R87" s="23">
        <v>21.968</v>
      </c>
      <c r="S87" s="13">
        <v>1.9028743385943001E-5</v>
      </c>
      <c r="T87" s="13">
        <f t="shared" si="4"/>
        <v>1.05013980705619E-3</v>
      </c>
      <c r="U87" s="62">
        <f>+R87/'סכום נכסי הקרן'!$C$42</f>
        <v>7.0303519421352522E-4</v>
      </c>
    </row>
    <row r="88" spans="2:21" ht="13.5" thickBot="1" x14ac:dyDescent="0.25">
      <c r="B88" s="58" t="s">
        <v>383</v>
      </c>
      <c r="C88" s="14" t="s">
        <v>384</v>
      </c>
      <c r="D88" s="14" t="s">
        <v>134</v>
      </c>
      <c r="E88" s="14" t="s">
        <v>222</v>
      </c>
      <c r="F88" s="21">
        <v>1349</v>
      </c>
      <c r="G88" s="14" t="s">
        <v>228</v>
      </c>
      <c r="H88" s="14" t="s">
        <v>353</v>
      </c>
      <c r="I88" s="14" t="s">
        <v>96</v>
      </c>
      <c r="J88" s="54" t="s">
        <v>1091</v>
      </c>
      <c r="K88" s="23">
        <v>1.94</v>
      </c>
      <c r="L88" s="14" t="s">
        <v>49</v>
      </c>
      <c r="M88" s="13">
        <v>2.1499999999999998E-2</v>
      </c>
      <c r="N88" s="13">
        <v>2.7E-2</v>
      </c>
      <c r="O88" s="23">
        <v>170000</v>
      </c>
      <c r="P88" s="24">
        <v>112.03</v>
      </c>
      <c r="Q88" s="23">
        <v>0</v>
      </c>
      <c r="R88" s="23">
        <v>190.45099999999999</v>
      </c>
      <c r="S88" s="13">
        <v>8.6677239250390804E-5</v>
      </c>
      <c r="T88" s="13">
        <f t="shared" si="4"/>
        <v>9.1041595226537871E-3</v>
      </c>
      <c r="U88" s="62">
        <f>+R88/'סכום נכסי הקרן'!$C$42</f>
        <v>6.0949451826820865E-3</v>
      </c>
    </row>
    <row r="89" spans="2:21" ht="13.5" thickBot="1" x14ac:dyDescent="0.25">
      <c r="B89" s="58" t="s">
        <v>385</v>
      </c>
      <c r="C89" s="14" t="s">
        <v>386</v>
      </c>
      <c r="D89" s="14" t="s">
        <v>134</v>
      </c>
      <c r="E89" s="14" t="s">
        <v>222</v>
      </c>
      <c r="F89" s="21">
        <v>1382</v>
      </c>
      <c r="G89" s="14" t="s">
        <v>249</v>
      </c>
      <c r="H89" s="14" t="s">
        <v>387</v>
      </c>
      <c r="I89" s="14" t="s">
        <v>96</v>
      </c>
      <c r="J89" s="54" t="s">
        <v>1091</v>
      </c>
      <c r="K89" s="23">
        <v>1.51</v>
      </c>
      <c r="L89" s="14" t="s">
        <v>49</v>
      </c>
      <c r="M89" s="13">
        <v>1.8499999999999999E-2</v>
      </c>
      <c r="N89" s="13">
        <v>2.9700000000000001E-2</v>
      </c>
      <c r="O89" s="23">
        <v>4643.55</v>
      </c>
      <c r="P89" s="24">
        <v>108.37</v>
      </c>
      <c r="Q89" s="23">
        <v>0</v>
      </c>
      <c r="R89" s="23">
        <v>5.0322199999999997</v>
      </c>
      <c r="S89" s="13">
        <v>6.4537821713181699E-6</v>
      </c>
      <c r="T89" s="13">
        <f t="shared" si="4"/>
        <v>2.4055601510671428E-4</v>
      </c>
      <c r="U89" s="62">
        <f>+R89/'סכום נכסי הקרן'!$C$42</f>
        <v>1.6104459964608455E-4</v>
      </c>
    </row>
    <row r="90" spans="2:21" ht="13.5" thickBot="1" x14ac:dyDescent="0.25">
      <c r="B90" s="58" t="s">
        <v>388</v>
      </c>
      <c r="C90" s="14" t="s">
        <v>389</v>
      </c>
      <c r="D90" s="14" t="s">
        <v>134</v>
      </c>
      <c r="E90" s="14" t="s">
        <v>222</v>
      </c>
      <c r="F90" s="21">
        <v>1382</v>
      </c>
      <c r="G90" s="14" t="s">
        <v>249</v>
      </c>
      <c r="H90" s="14" t="s">
        <v>387</v>
      </c>
      <c r="I90" s="14" t="s">
        <v>96</v>
      </c>
      <c r="J90" s="54" t="s">
        <v>1091</v>
      </c>
      <c r="K90" s="23">
        <v>2.15</v>
      </c>
      <c r="L90" s="14" t="s">
        <v>49</v>
      </c>
      <c r="M90" s="13">
        <v>3.2000000000000001E-2</v>
      </c>
      <c r="N90" s="13">
        <v>3.2099999999999997E-2</v>
      </c>
      <c r="O90" s="23">
        <v>84173.68</v>
      </c>
      <c r="P90" s="24">
        <v>103.92</v>
      </c>
      <c r="Q90" s="23">
        <v>0</v>
      </c>
      <c r="R90" s="23">
        <v>87.473290000000006</v>
      </c>
      <c r="S90" s="13">
        <v>1.5380340200000001E-4</v>
      </c>
      <c r="T90" s="13">
        <f t="shared" si="4"/>
        <v>4.1814996305157568E-3</v>
      </c>
      <c r="U90" s="62">
        <f>+R90/'סכום נכסי הקרן'!$C$42</f>
        <v>2.7993809825039156E-3</v>
      </c>
    </row>
    <row r="91" spans="2:21" ht="13.5" thickBot="1" x14ac:dyDescent="0.25">
      <c r="B91" s="58" t="s">
        <v>390</v>
      </c>
      <c r="C91" s="14" t="s">
        <v>391</v>
      </c>
      <c r="D91" s="14" t="s">
        <v>134</v>
      </c>
      <c r="E91" s="14" t="s">
        <v>222</v>
      </c>
      <c r="F91" s="21">
        <v>2063</v>
      </c>
      <c r="G91" s="14" t="s">
        <v>392</v>
      </c>
      <c r="H91" s="14" t="s">
        <v>387</v>
      </c>
      <c r="I91" s="14" t="s">
        <v>96</v>
      </c>
      <c r="J91" s="54" t="s">
        <v>1091</v>
      </c>
      <c r="K91" s="23">
        <v>3.25</v>
      </c>
      <c r="L91" s="14" t="s">
        <v>49</v>
      </c>
      <c r="M91" s="13">
        <v>1E-3</v>
      </c>
      <c r="N91" s="13">
        <v>3.6200000000000003E-2</v>
      </c>
      <c r="O91" s="23">
        <v>10500</v>
      </c>
      <c r="P91" s="24">
        <v>96.81</v>
      </c>
      <c r="Q91" s="23">
        <v>0</v>
      </c>
      <c r="R91" s="23">
        <v>10.165050000000001</v>
      </c>
      <c r="S91" s="13">
        <v>1.5006281200559699E-5</v>
      </c>
      <c r="T91" s="13">
        <f t="shared" si="4"/>
        <v>4.8592150608687743E-4</v>
      </c>
      <c r="U91" s="62">
        <f>+R91/'סכום נכסי הקרן'!$C$42</f>
        <v>3.2530899039239782E-4</v>
      </c>
    </row>
    <row r="92" spans="2:21" ht="13.5" thickBot="1" x14ac:dyDescent="0.25">
      <c r="B92" s="58" t="s">
        <v>393</v>
      </c>
      <c r="C92" s="14" t="s">
        <v>394</v>
      </c>
      <c r="D92" s="14" t="s">
        <v>134</v>
      </c>
      <c r="E92" s="14" t="s">
        <v>222</v>
      </c>
      <c r="F92" s="21">
        <v>1450</v>
      </c>
      <c r="G92" s="14" t="s">
        <v>228</v>
      </c>
      <c r="H92" s="14" t="s">
        <v>387</v>
      </c>
      <c r="I92" s="14" t="s">
        <v>96</v>
      </c>
      <c r="J92" s="54" t="s">
        <v>1091</v>
      </c>
      <c r="K92" s="23">
        <v>2.2999999999999998</v>
      </c>
      <c r="L92" s="14" t="s">
        <v>49</v>
      </c>
      <c r="M92" s="13">
        <v>2.0500000000000001E-2</v>
      </c>
      <c r="N92" s="13">
        <v>2.9899999999999999E-2</v>
      </c>
      <c r="O92" s="23">
        <v>48000</v>
      </c>
      <c r="P92" s="24">
        <v>111.3</v>
      </c>
      <c r="Q92" s="23">
        <v>0</v>
      </c>
      <c r="R92" s="23">
        <v>53.423999999999999</v>
      </c>
      <c r="S92" s="13">
        <v>5.4472469050692197E-5</v>
      </c>
      <c r="T92" s="13">
        <f t="shared" si="4"/>
        <v>2.5538359910856649E-3</v>
      </c>
      <c r="U92" s="62">
        <f>+R92/'סכום נכסי הקרן'!$C$42</f>
        <v>1.709711954463919E-3</v>
      </c>
    </row>
    <row r="93" spans="2:21" ht="13.5" thickBot="1" x14ac:dyDescent="0.25">
      <c r="B93" s="58" t="s">
        <v>395</v>
      </c>
      <c r="C93" s="14" t="s">
        <v>396</v>
      </c>
      <c r="D93" s="14" t="s">
        <v>134</v>
      </c>
      <c r="E93" s="14" t="s">
        <v>222</v>
      </c>
      <c r="F93" s="21">
        <v>1450</v>
      </c>
      <c r="G93" s="14" t="s">
        <v>228</v>
      </c>
      <c r="H93" s="14" t="s">
        <v>387</v>
      </c>
      <c r="I93" s="14" t="s">
        <v>96</v>
      </c>
      <c r="J93" s="54" t="s">
        <v>1091</v>
      </c>
      <c r="K93" s="23">
        <v>5.0199999999999996</v>
      </c>
      <c r="L93" s="14" t="s">
        <v>49</v>
      </c>
      <c r="M93" s="13">
        <v>8.3999999999999995E-3</v>
      </c>
      <c r="N93" s="13">
        <v>3.4000000000000002E-2</v>
      </c>
      <c r="O93" s="23">
        <v>32000</v>
      </c>
      <c r="P93" s="24">
        <v>98.31</v>
      </c>
      <c r="Q93" s="23">
        <v>0</v>
      </c>
      <c r="R93" s="23">
        <v>31.459199999999999</v>
      </c>
      <c r="S93" s="13">
        <v>4.7249973296382299E-5</v>
      </c>
      <c r="T93" s="13">
        <f t="shared" si="4"/>
        <v>1.5038491541397526E-3</v>
      </c>
      <c r="U93" s="62">
        <f>+R93/'סכום נכסי הקרן'!$C$42</f>
        <v>1.006779168873003E-3</v>
      </c>
    </row>
    <row r="94" spans="2:21" ht="13.5" thickBot="1" x14ac:dyDescent="0.25">
      <c r="B94" s="58" t="s">
        <v>397</v>
      </c>
      <c r="C94" s="14" t="s">
        <v>398</v>
      </c>
      <c r="D94" s="14" t="s">
        <v>134</v>
      </c>
      <c r="E94" s="14" t="s">
        <v>222</v>
      </c>
      <c r="F94" s="21">
        <v>1450</v>
      </c>
      <c r="G94" s="14" t="s">
        <v>228</v>
      </c>
      <c r="H94" s="14" t="s">
        <v>387</v>
      </c>
      <c r="I94" s="14" t="s">
        <v>96</v>
      </c>
      <c r="J94" s="54" t="s">
        <v>1091</v>
      </c>
      <c r="K94" s="23">
        <v>5.93</v>
      </c>
      <c r="L94" s="14" t="s">
        <v>49</v>
      </c>
      <c r="M94" s="13">
        <v>9.7000000000000003E-3</v>
      </c>
      <c r="N94" s="13">
        <v>3.8399999999999997E-2</v>
      </c>
      <c r="O94" s="23">
        <v>36000</v>
      </c>
      <c r="P94" s="24">
        <v>93.04</v>
      </c>
      <c r="Q94" s="23">
        <v>0</v>
      </c>
      <c r="R94" s="23">
        <v>33.494399999999999</v>
      </c>
      <c r="S94" s="13">
        <v>8.8717368642846105E-5</v>
      </c>
      <c r="T94" s="13">
        <f t="shared" si="4"/>
        <v>1.6011381442763495E-3</v>
      </c>
      <c r="U94" s="62">
        <f>+R94/'סכום נכסי הקרן'!$C$42</f>
        <v>1.0719110528525809E-3</v>
      </c>
    </row>
    <row r="95" spans="2:21" ht="13.5" thickBot="1" x14ac:dyDescent="0.25">
      <c r="B95" s="58" t="s">
        <v>399</v>
      </c>
      <c r="C95" s="14" t="s">
        <v>400</v>
      </c>
      <c r="D95" s="14" t="s">
        <v>134</v>
      </c>
      <c r="E95" s="14" t="s">
        <v>222</v>
      </c>
      <c r="F95" s="21">
        <v>1675</v>
      </c>
      <c r="G95" s="14" t="s">
        <v>401</v>
      </c>
      <c r="H95" s="14" t="s">
        <v>402</v>
      </c>
      <c r="I95" s="14" t="s">
        <v>260</v>
      </c>
      <c r="J95" s="54" t="s">
        <v>1091</v>
      </c>
      <c r="K95" s="23">
        <v>0.89</v>
      </c>
      <c r="L95" s="14" t="s">
        <v>49</v>
      </c>
      <c r="M95" s="13">
        <v>0.01</v>
      </c>
      <c r="N95" s="13">
        <v>2.9499999999999998E-2</v>
      </c>
      <c r="O95" s="23">
        <v>50000</v>
      </c>
      <c r="P95" s="24">
        <v>108.89</v>
      </c>
      <c r="Q95" s="23">
        <v>0</v>
      </c>
      <c r="R95" s="23">
        <v>54.445</v>
      </c>
      <c r="S95" s="13">
        <v>6.4927710733481397E-5</v>
      </c>
      <c r="T95" s="13">
        <f t="shared" si="4"/>
        <v>2.6026430168961333E-3</v>
      </c>
      <c r="U95" s="62">
        <f>+R95/'סכום נכסי הקרן'!$C$42</f>
        <v>1.7423867056152304E-3</v>
      </c>
    </row>
    <row r="96" spans="2:21" ht="13.5" thickBot="1" x14ac:dyDescent="0.25">
      <c r="B96" s="58" t="s">
        <v>403</v>
      </c>
      <c r="C96" s="14" t="s">
        <v>404</v>
      </c>
      <c r="D96" s="14" t="s">
        <v>134</v>
      </c>
      <c r="E96" s="14" t="s">
        <v>222</v>
      </c>
      <c r="F96" s="21">
        <v>1675</v>
      </c>
      <c r="G96" s="14" t="s">
        <v>401</v>
      </c>
      <c r="H96" s="14" t="s">
        <v>402</v>
      </c>
      <c r="I96" s="14" t="s">
        <v>260</v>
      </c>
      <c r="J96" s="54" t="s">
        <v>1091</v>
      </c>
      <c r="K96" s="23">
        <v>3.68</v>
      </c>
      <c r="L96" s="14" t="s">
        <v>49</v>
      </c>
      <c r="M96" s="13">
        <v>0.01</v>
      </c>
      <c r="N96" s="13">
        <v>4.1099999999999998E-2</v>
      </c>
      <c r="O96" s="23">
        <v>78500</v>
      </c>
      <c r="P96" s="24">
        <v>97.46</v>
      </c>
      <c r="Q96" s="23">
        <v>0</v>
      </c>
      <c r="R96" s="23">
        <v>76.506100000000004</v>
      </c>
      <c r="S96" s="13">
        <v>6.6297427997615002E-5</v>
      </c>
      <c r="T96" s="13">
        <f t="shared" si="4"/>
        <v>3.6572332980982143E-3</v>
      </c>
      <c r="U96" s="62">
        <f>+R96/'סכום נכסי הקרן'!$C$42</f>
        <v>2.4484013506927979E-3</v>
      </c>
    </row>
    <row r="97" spans="2:21" ht="13.5" thickBot="1" x14ac:dyDescent="0.25">
      <c r="B97" s="58" t="s">
        <v>405</v>
      </c>
      <c r="C97" s="14" t="s">
        <v>406</v>
      </c>
      <c r="D97" s="14" t="s">
        <v>134</v>
      </c>
      <c r="E97" s="14" t="s">
        <v>222</v>
      </c>
      <c r="F97" s="21">
        <v>1675</v>
      </c>
      <c r="G97" s="14" t="s">
        <v>401</v>
      </c>
      <c r="H97" s="14" t="s">
        <v>402</v>
      </c>
      <c r="I97" s="14" t="s">
        <v>260</v>
      </c>
      <c r="J97" s="54" t="s">
        <v>1091</v>
      </c>
      <c r="K97" s="23">
        <v>2.3380000000000001</v>
      </c>
      <c r="L97" s="14" t="s">
        <v>49</v>
      </c>
      <c r="M97" s="13">
        <v>3.5400000000000001E-2</v>
      </c>
      <c r="N97" s="13">
        <v>3.73E-2</v>
      </c>
      <c r="O97" s="23">
        <v>28500</v>
      </c>
      <c r="P97" s="24">
        <v>103.8159</v>
      </c>
      <c r="Q97" s="23">
        <v>0</v>
      </c>
      <c r="R97" s="23">
        <v>29.587530000000001</v>
      </c>
      <c r="S97" s="13">
        <v>2.5514543289675099E-5</v>
      </c>
      <c r="T97" s="13">
        <f t="shared" si="4"/>
        <v>1.4143774146699395E-3</v>
      </c>
      <c r="U97" s="62">
        <f>+R97/'סכום נכסי הקרן'!$C$42</f>
        <v>9.4688068553571119E-4</v>
      </c>
    </row>
    <row r="98" spans="2:21" ht="13.5" thickBot="1" x14ac:dyDescent="0.25">
      <c r="B98" s="58" t="s">
        <v>407</v>
      </c>
      <c r="C98" s="14" t="s">
        <v>408</v>
      </c>
      <c r="D98" s="14" t="s">
        <v>134</v>
      </c>
      <c r="E98" s="14" t="s">
        <v>222</v>
      </c>
      <c r="F98" s="21">
        <v>1679</v>
      </c>
      <c r="G98" s="14" t="s">
        <v>228</v>
      </c>
      <c r="H98" s="14" t="s">
        <v>402</v>
      </c>
      <c r="I98" s="14" t="s">
        <v>260</v>
      </c>
      <c r="J98" s="54" t="s">
        <v>1091</v>
      </c>
      <c r="K98" s="23">
        <v>3.49</v>
      </c>
      <c r="L98" s="14" t="s">
        <v>49</v>
      </c>
      <c r="M98" s="13">
        <v>2.75E-2</v>
      </c>
      <c r="N98" s="13">
        <v>2.5600000000000001E-2</v>
      </c>
      <c r="O98" s="23">
        <v>158194.44</v>
      </c>
      <c r="P98" s="24">
        <v>111.53</v>
      </c>
      <c r="Q98" s="23">
        <v>0</v>
      </c>
      <c r="R98" s="23">
        <v>176.43425999999999</v>
      </c>
      <c r="S98" s="13">
        <v>3.2793456600000001E-4</v>
      </c>
      <c r="T98" s="13">
        <f t="shared" si="4"/>
        <v>8.4341150652996015E-3</v>
      </c>
      <c r="U98" s="62">
        <f>+R98/'סכום נכסי הקרן'!$C$42</f>
        <v>5.6463717336589399E-3</v>
      </c>
    </row>
    <row r="99" spans="2:21" ht="13.5" thickBot="1" x14ac:dyDescent="0.25">
      <c r="B99" s="58" t="s">
        <v>409</v>
      </c>
      <c r="C99" s="14" t="s">
        <v>410</v>
      </c>
      <c r="D99" s="14" t="s">
        <v>134</v>
      </c>
      <c r="E99" s="14" t="s">
        <v>222</v>
      </c>
      <c r="F99" s="21">
        <v>1679</v>
      </c>
      <c r="G99" s="14" t="s">
        <v>228</v>
      </c>
      <c r="H99" s="14" t="s">
        <v>402</v>
      </c>
      <c r="I99" s="14" t="s">
        <v>260</v>
      </c>
      <c r="J99" s="54" t="s">
        <v>1091</v>
      </c>
      <c r="K99" s="23">
        <v>4.95</v>
      </c>
      <c r="L99" s="14" t="s">
        <v>49</v>
      </c>
      <c r="M99" s="13">
        <v>8.5000000000000006E-3</v>
      </c>
      <c r="N99" s="13">
        <v>2.9899999999999999E-2</v>
      </c>
      <c r="O99" s="23">
        <v>28000</v>
      </c>
      <c r="P99" s="24">
        <v>98.97</v>
      </c>
      <c r="Q99" s="23">
        <v>0</v>
      </c>
      <c r="R99" s="23">
        <v>27.711600000000001</v>
      </c>
      <c r="S99" s="13">
        <v>4.45639891136541E-5</v>
      </c>
      <c r="T99" s="13">
        <f t="shared" si="4"/>
        <v>1.324702033740819E-3</v>
      </c>
      <c r="U99" s="62">
        <f>+R99/'סכום נכסי הקרן'!$C$42</f>
        <v>8.8684587071957059E-4</v>
      </c>
    </row>
    <row r="100" spans="2:21" ht="13.5" thickBot="1" x14ac:dyDescent="0.25">
      <c r="B100" s="58" t="s">
        <v>411</v>
      </c>
      <c r="C100" s="14" t="s">
        <v>412</v>
      </c>
      <c r="D100" s="14" t="s">
        <v>134</v>
      </c>
      <c r="E100" s="14" t="s">
        <v>222</v>
      </c>
      <c r="F100" s="21">
        <v>1172</v>
      </c>
      <c r="G100" s="14" t="s">
        <v>413</v>
      </c>
      <c r="H100" s="14" t="s">
        <v>414</v>
      </c>
      <c r="I100" s="14" t="s">
        <v>260</v>
      </c>
      <c r="J100" s="54" t="s">
        <v>1091</v>
      </c>
      <c r="K100" s="23">
        <v>2.19</v>
      </c>
      <c r="L100" s="14" t="s">
        <v>49</v>
      </c>
      <c r="M100" s="13">
        <v>2.5700000000000001E-2</v>
      </c>
      <c r="N100" s="13">
        <v>3.2399999999999998E-2</v>
      </c>
      <c r="O100" s="23">
        <v>22000</v>
      </c>
      <c r="P100" s="24">
        <v>111.45</v>
      </c>
      <c r="Q100" s="23">
        <v>0</v>
      </c>
      <c r="R100" s="23">
        <v>24.518999999999998</v>
      </c>
      <c r="S100" s="13">
        <v>1.7155147803684901E-5</v>
      </c>
      <c r="T100" s="13">
        <f t="shared" si="4"/>
        <v>1.1720856668431682E-3</v>
      </c>
      <c r="U100" s="62">
        <f>+R100/'סכום נכסי הקרן'!$C$42</f>
        <v>7.846740680499555E-4</v>
      </c>
    </row>
    <row r="101" spans="2:21" ht="13.5" thickBot="1" x14ac:dyDescent="0.25">
      <c r="B101" s="58" t="s">
        <v>415</v>
      </c>
      <c r="C101" s="14" t="s">
        <v>416</v>
      </c>
      <c r="D101" s="14" t="s">
        <v>134</v>
      </c>
      <c r="E101" s="14" t="s">
        <v>222</v>
      </c>
      <c r="F101" s="21">
        <v>1172</v>
      </c>
      <c r="G101" s="14" t="s">
        <v>413</v>
      </c>
      <c r="H101" s="14" t="s">
        <v>414</v>
      </c>
      <c r="I101" s="14" t="s">
        <v>260</v>
      </c>
      <c r="J101" s="54" t="s">
        <v>1091</v>
      </c>
      <c r="K101" s="23">
        <v>4.0199999999999996</v>
      </c>
      <c r="L101" s="14" t="s">
        <v>49</v>
      </c>
      <c r="M101" s="13">
        <v>0.04</v>
      </c>
      <c r="N101" s="13">
        <v>3.5200000000000002E-2</v>
      </c>
      <c r="O101" s="23">
        <v>111000</v>
      </c>
      <c r="P101" s="24">
        <v>103.87</v>
      </c>
      <c r="Q101" s="23">
        <v>0</v>
      </c>
      <c r="R101" s="23">
        <v>115.2957</v>
      </c>
      <c r="S101" s="13">
        <v>3.50700927E-4</v>
      </c>
      <c r="T101" s="13">
        <f t="shared" si="4"/>
        <v>5.511498732356534E-3</v>
      </c>
      <c r="U101" s="62">
        <f>+R101/'סכום נכסי הקרן'!$C$42</f>
        <v>3.6897730718082819E-3</v>
      </c>
    </row>
    <row r="102" spans="2:21" ht="13.5" thickBot="1" x14ac:dyDescent="0.25">
      <c r="B102" s="58" t="s">
        <v>417</v>
      </c>
      <c r="C102" s="14" t="s">
        <v>418</v>
      </c>
      <c r="D102" s="14" t="s">
        <v>134</v>
      </c>
      <c r="E102" s="14" t="s">
        <v>222</v>
      </c>
      <c r="F102" s="21">
        <v>1618</v>
      </c>
      <c r="G102" s="14" t="s">
        <v>419</v>
      </c>
      <c r="H102" s="14" t="s">
        <v>420</v>
      </c>
      <c r="I102" s="14" t="s">
        <v>96</v>
      </c>
      <c r="J102" s="54" t="s">
        <v>1091</v>
      </c>
      <c r="K102" s="23">
        <v>6.11</v>
      </c>
      <c r="L102" s="14" t="s">
        <v>49</v>
      </c>
      <c r="M102" s="13">
        <v>4.0800000000000003E-2</v>
      </c>
      <c r="N102" s="13">
        <v>3.8899999999999997E-2</v>
      </c>
      <c r="O102" s="23">
        <v>46000</v>
      </c>
      <c r="P102" s="24">
        <v>101.94</v>
      </c>
      <c r="Q102" s="23">
        <v>0</v>
      </c>
      <c r="R102" s="23">
        <v>46.892400000000002</v>
      </c>
      <c r="S102" s="13">
        <v>1.31428571E-4</v>
      </c>
      <c r="T102" s="13">
        <f t="shared" si="4"/>
        <v>2.2416048747451603E-3</v>
      </c>
      <c r="U102" s="62">
        <f>+R102/'סכום נכסי הקרן'!$C$42</f>
        <v>1.5006831546403091E-3</v>
      </c>
    </row>
    <row r="103" spans="2:21" ht="13.5" thickBot="1" x14ac:dyDescent="0.25">
      <c r="B103" s="58" t="s">
        <v>421</v>
      </c>
      <c r="C103" s="14" t="s">
        <v>422</v>
      </c>
      <c r="D103" s="14" t="s">
        <v>134</v>
      </c>
      <c r="E103" s="14" t="s">
        <v>222</v>
      </c>
      <c r="F103" s="21">
        <v>126</v>
      </c>
      <c r="G103" s="14" t="s">
        <v>413</v>
      </c>
      <c r="H103" s="14" t="s">
        <v>420</v>
      </c>
      <c r="I103" s="14" t="s">
        <v>96</v>
      </c>
      <c r="J103" s="54" t="s">
        <v>1091</v>
      </c>
      <c r="K103" s="23">
        <v>3.07</v>
      </c>
      <c r="L103" s="14" t="s">
        <v>49</v>
      </c>
      <c r="M103" s="13">
        <v>1.3299999999999999E-2</v>
      </c>
      <c r="N103" s="13">
        <v>2.9700000000000001E-2</v>
      </c>
      <c r="O103" s="23">
        <v>41000</v>
      </c>
      <c r="P103" s="24">
        <v>103.7285</v>
      </c>
      <c r="Q103" s="23">
        <v>0</v>
      </c>
      <c r="R103" s="23">
        <v>42.528680000000001</v>
      </c>
      <c r="S103" s="13">
        <v>1.02040816E-4</v>
      </c>
      <c r="T103" s="13">
        <f t="shared" si="4"/>
        <v>2.0330052717386399E-3</v>
      </c>
      <c r="U103" s="62">
        <f>+R103/'סכום נכסי הקרן'!$C$42</f>
        <v>1.3610323563112193E-3</v>
      </c>
    </row>
    <row r="104" spans="2:21" ht="13.5" thickBot="1" x14ac:dyDescent="0.25">
      <c r="B104" s="58" t="s">
        <v>423</v>
      </c>
      <c r="C104" s="14" t="s">
        <v>424</v>
      </c>
      <c r="D104" s="14" t="s">
        <v>134</v>
      </c>
      <c r="E104" s="14" t="s">
        <v>222</v>
      </c>
      <c r="F104" s="21">
        <v>2387</v>
      </c>
      <c r="G104" s="14" t="s">
        <v>228</v>
      </c>
      <c r="H104" s="14" t="s">
        <v>420</v>
      </c>
      <c r="I104" s="14" t="s">
        <v>96</v>
      </c>
      <c r="J104" s="54" t="s">
        <v>1091</v>
      </c>
      <c r="K104" s="23">
        <v>4.8499999999999996</v>
      </c>
      <c r="L104" s="14" t="s">
        <v>49</v>
      </c>
      <c r="M104" s="13">
        <v>4.3999999999999997E-2</v>
      </c>
      <c r="N104" s="13">
        <v>4.0800000000000003E-2</v>
      </c>
      <c r="O104" s="23">
        <v>500</v>
      </c>
      <c r="P104" s="24">
        <v>103.91</v>
      </c>
      <c r="Q104" s="23">
        <v>0</v>
      </c>
      <c r="R104" s="23">
        <v>0.51954999999999996</v>
      </c>
      <c r="S104" s="13">
        <v>1.1955573090396101E-6</v>
      </c>
      <c r="T104" s="13">
        <f t="shared" si="4"/>
        <v>2.4836131498363228E-5</v>
      </c>
      <c r="U104" s="62">
        <f>+R104/'סכום נכסי הקרן'!$C$42</f>
        <v>1.6626999961472915E-5</v>
      </c>
    </row>
    <row r="105" spans="2:21" ht="13.5" thickBot="1" x14ac:dyDescent="0.25">
      <c r="B105" s="58" t="s">
        <v>425</v>
      </c>
      <c r="C105" s="14" t="s">
        <v>426</v>
      </c>
      <c r="D105" s="14" t="s">
        <v>134</v>
      </c>
      <c r="E105" s="14" t="s">
        <v>222</v>
      </c>
      <c r="F105" s="21">
        <v>612</v>
      </c>
      <c r="G105" s="14" t="s">
        <v>228</v>
      </c>
      <c r="H105" s="14" t="s">
        <v>420</v>
      </c>
      <c r="I105" s="14" t="s">
        <v>96</v>
      </c>
      <c r="J105" s="54" t="s">
        <v>1091</v>
      </c>
      <c r="K105" s="23">
        <v>3.5</v>
      </c>
      <c r="L105" s="14" t="s">
        <v>49</v>
      </c>
      <c r="M105" s="13">
        <v>1.7999999999999999E-2</v>
      </c>
      <c r="N105" s="13">
        <v>2.8000000000000001E-2</v>
      </c>
      <c r="O105" s="23">
        <v>16000</v>
      </c>
      <c r="P105" s="24">
        <v>108.67</v>
      </c>
      <c r="Q105" s="23">
        <v>0</v>
      </c>
      <c r="R105" s="23">
        <v>17.3872</v>
      </c>
      <c r="S105" s="13">
        <v>2.0285959661059901E-5</v>
      </c>
      <c r="T105" s="13">
        <f t="shared" si="4"/>
        <v>8.3116309419370828E-4</v>
      </c>
      <c r="U105" s="62">
        <f>+R105/'סכום נכסי הקרן'!$C$42</f>
        <v>5.5643725094817035E-4</v>
      </c>
    </row>
    <row r="106" spans="2:21" ht="13.5" thickBot="1" x14ac:dyDescent="0.25">
      <c r="B106" s="58" t="s">
        <v>427</v>
      </c>
      <c r="C106" s="14" t="s">
        <v>428</v>
      </c>
      <c r="D106" s="14" t="s">
        <v>134</v>
      </c>
      <c r="E106" s="14" t="s">
        <v>222</v>
      </c>
      <c r="F106" s="21">
        <v>612</v>
      </c>
      <c r="G106" s="14" t="s">
        <v>228</v>
      </c>
      <c r="H106" s="14" t="s">
        <v>420</v>
      </c>
      <c r="I106" s="14" t="s">
        <v>96</v>
      </c>
      <c r="J106" s="54" t="s">
        <v>1091</v>
      </c>
      <c r="K106" s="23">
        <v>3.91</v>
      </c>
      <c r="L106" s="14" t="s">
        <v>49</v>
      </c>
      <c r="M106" s="13">
        <v>2.7E-2</v>
      </c>
      <c r="N106" s="13">
        <v>3.0200000000000001E-2</v>
      </c>
      <c r="O106" s="23">
        <v>86000</v>
      </c>
      <c r="P106" s="24">
        <v>102.24</v>
      </c>
      <c r="Q106" s="23">
        <v>0</v>
      </c>
      <c r="R106" s="23">
        <v>87.926400000000001</v>
      </c>
      <c r="S106" s="13">
        <v>1.9651932199999999E-4</v>
      </c>
      <c r="T106" s="13">
        <f t="shared" si="4"/>
        <v>4.2031597200994798E-3</v>
      </c>
      <c r="U106" s="62">
        <f>+R106/'סכום נכסי הקרן'!$C$42</f>
        <v>2.8138817234384605E-3</v>
      </c>
    </row>
    <row r="107" spans="2:21" ht="13.5" thickBot="1" x14ac:dyDescent="0.25">
      <c r="B107" s="58" t="s">
        <v>429</v>
      </c>
      <c r="C107" s="14" t="s">
        <v>430</v>
      </c>
      <c r="D107" s="14" t="s">
        <v>134</v>
      </c>
      <c r="E107" s="14" t="s">
        <v>222</v>
      </c>
      <c r="F107" s="21">
        <v>136</v>
      </c>
      <c r="G107" s="14" t="s">
        <v>392</v>
      </c>
      <c r="H107" s="14" t="s">
        <v>414</v>
      </c>
      <c r="I107" s="14" t="s">
        <v>260</v>
      </c>
      <c r="J107" s="54" t="s">
        <v>1091</v>
      </c>
      <c r="K107" s="23">
        <v>3.64</v>
      </c>
      <c r="L107" s="14" t="s">
        <v>49</v>
      </c>
      <c r="M107" s="13">
        <v>3.73E-2</v>
      </c>
      <c r="N107" s="13">
        <v>3.7600000000000001E-2</v>
      </c>
      <c r="O107" s="23">
        <v>1497</v>
      </c>
      <c r="P107" s="24">
        <v>104.89</v>
      </c>
      <c r="Q107" s="23">
        <v>0</v>
      </c>
      <c r="R107" s="23">
        <v>1.5702</v>
      </c>
      <c r="S107" s="13">
        <v>6.3702127659574497E-6</v>
      </c>
      <c r="T107" s="13">
        <f t="shared" si="4"/>
        <v>7.5060520986873152E-5</v>
      </c>
      <c r="U107" s="62">
        <f>+R107/'סכום נכסי הקרן'!$C$42</f>
        <v>5.0250631006649549E-5</v>
      </c>
    </row>
    <row r="108" spans="2:21" ht="13.5" thickBot="1" x14ac:dyDescent="0.25">
      <c r="B108" s="58" t="s">
        <v>431</v>
      </c>
      <c r="C108" s="14" t="s">
        <v>432</v>
      </c>
      <c r="D108" s="14" t="s">
        <v>134</v>
      </c>
      <c r="E108" s="14" t="s">
        <v>222</v>
      </c>
      <c r="F108" s="21">
        <v>699</v>
      </c>
      <c r="G108" s="14" t="s">
        <v>228</v>
      </c>
      <c r="H108" s="14" t="s">
        <v>420</v>
      </c>
      <c r="I108" s="14" t="s">
        <v>96</v>
      </c>
      <c r="J108" s="54" t="s">
        <v>1091</v>
      </c>
      <c r="K108" s="23">
        <v>1.46</v>
      </c>
      <c r="L108" s="14" t="s">
        <v>49</v>
      </c>
      <c r="M108" s="13">
        <v>4.9500000000000002E-2</v>
      </c>
      <c r="N108" s="13">
        <v>3.5999999999999997E-2</v>
      </c>
      <c r="O108" s="23">
        <v>11333.34</v>
      </c>
      <c r="P108" s="24">
        <v>137.28</v>
      </c>
      <c r="Q108" s="23">
        <v>0</v>
      </c>
      <c r="R108" s="23">
        <v>15.55841</v>
      </c>
      <c r="S108" s="13">
        <v>2.5807137151920099E-5</v>
      </c>
      <c r="T108" s="13">
        <f t="shared" si="4"/>
        <v>7.437411542016158E-4</v>
      </c>
      <c r="U108" s="62">
        <f>+R108/'סכום נכסי הקרן'!$C$42</f>
        <v>4.979110431538444E-4</v>
      </c>
    </row>
    <row r="109" spans="2:21" ht="13.5" thickBot="1" x14ac:dyDescent="0.25">
      <c r="B109" s="58" t="s">
        <v>433</v>
      </c>
      <c r="C109" s="14" t="s">
        <v>434</v>
      </c>
      <c r="D109" s="14" t="s">
        <v>134</v>
      </c>
      <c r="E109" s="14" t="s">
        <v>222</v>
      </c>
      <c r="F109" s="21">
        <v>699</v>
      </c>
      <c r="G109" s="14" t="s">
        <v>228</v>
      </c>
      <c r="H109" s="14" t="s">
        <v>420</v>
      </c>
      <c r="I109" s="14" t="s">
        <v>96</v>
      </c>
      <c r="J109" s="54" t="s">
        <v>1091</v>
      </c>
      <c r="K109" s="23">
        <v>4.66</v>
      </c>
      <c r="L109" s="14" t="s">
        <v>49</v>
      </c>
      <c r="M109" s="13">
        <v>3.6200000000000003E-2</v>
      </c>
      <c r="N109" s="13">
        <v>3.8100000000000002E-2</v>
      </c>
      <c r="O109" s="23">
        <v>14000</v>
      </c>
      <c r="P109" s="25">
        <v>102</v>
      </c>
      <c r="Q109" s="23">
        <v>0</v>
      </c>
      <c r="R109" s="23">
        <v>14.28</v>
      </c>
      <c r="S109" s="13">
        <v>7.9993794538527105E-6</v>
      </c>
      <c r="T109" s="13">
        <f t="shared" si="4"/>
        <v>6.8262911711409276E-4</v>
      </c>
      <c r="U109" s="62">
        <f>+R109/'סכום נכסי הקרן'!$C$42</f>
        <v>4.5699847839444371E-4</v>
      </c>
    </row>
    <row r="110" spans="2:21" ht="13.5" thickBot="1" x14ac:dyDescent="0.25">
      <c r="B110" s="58" t="s">
        <v>435</v>
      </c>
      <c r="C110" s="14" t="s">
        <v>436</v>
      </c>
      <c r="D110" s="14" t="s">
        <v>134</v>
      </c>
      <c r="E110" s="14" t="s">
        <v>222</v>
      </c>
      <c r="F110" s="21">
        <v>1068</v>
      </c>
      <c r="G110" s="14" t="s">
        <v>419</v>
      </c>
      <c r="H110" s="14" t="s">
        <v>420</v>
      </c>
      <c r="I110" s="14" t="s">
        <v>96</v>
      </c>
      <c r="J110" s="54" t="s">
        <v>1091</v>
      </c>
      <c r="K110" s="23">
        <v>0.74</v>
      </c>
      <c r="L110" s="14" t="s">
        <v>49</v>
      </c>
      <c r="M110" s="13">
        <v>4.3400000000000001E-2</v>
      </c>
      <c r="N110" s="13">
        <v>3.0499999999999999E-2</v>
      </c>
      <c r="O110" s="23">
        <v>229500</v>
      </c>
      <c r="P110" s="24">
        <v>113.68</v>
      </c>
      <c r="Q110" s="23">
        <v>0</v>
      </c>
      <c r="R110" s="23">
        <v>260.8956</v>
      </c>
      <c r="S110" s="13">
        <v>2.6380538299999997E-4</v>
      </c>
      <c r="T110" s="13">
        <f t="shared" si="4"/>
        <v>1.2471633969674475E-2</v>
      </c>
      <c r="U110" s="62">
        <f>+R110/'סכום נכסי הקרן'!$C$42</f>
        <v>8.3493622002664865E-3</v>
      </c>
    </row>
    <row r="111" spans="2:21" ht="13.5" thickBot="1" x14ac:dyDescent="0.25">
      <c r="B111" s="58" t="s">
        <v>437</v>
      </c>
      <c r="C111" s="14" t="s">
        <v>438</v>
      </c>
      <c r="D111" s="14" t="s">
        <v>134</v>
      </c>
      <c r="E111" s="14" t="s">
        <v>222</v>
      </c>
      <c r="F111" s="21">
        <v>1068</v>
      </c>
      <c r="G111" s="14" t="s">
        <v>419</v>
      </c>
      <c r="H111" s="14" t="s">
        <v>420</v>
      </c>
      <c r="I111" s="14" t="s">
        <v>96</v>
      </c>
      <c r="J111" s="54" t="s">
        <v>1091</v>
      </c>
      <c r="K111" s="23">
        <v>3.39</v>
      </c>
      <c r="L111" s="14" t="s">
        <v>49</v>
      </c>
      <c r="M111" s="13">
        <v>3.9E-2</v>
      </c>
      <c r="N111" s="13">
        <v>3.6799999999999999E-2</v>
      </c>
      <c r="O111" s="23">
        <v>114611</v>
      </c>
      <c r="P111" s="24">
        <v>113.64</v>
      </c>
      <c r="Q111" s="23">
        <v>0</v>
      </c>
      <c r="R111" s="23">
        <v>130.24394000000001</v>
      </c>
      <c r="S111" s="13">
        <v>7.7843307952916605E-5</v>
      </c>
      <c r="T111" s="13">
        <f t="shared" si="4"/>
        <v>6.2260718327493613E-3</v>
      </c>
      <c r="U111" s="62">
        <f>+R111/'סכום נכסי הקרן'!$C$42</f>
        <v>4.1681570308191342E-3</v>
      </c>
    </row>
    <row r="112" spans="2:21" ht="13.5" thickBot="1" x14ac:dyDescent="0.25">
      <c r="B112" s="58" t="s">
        <v>439</v>
      </c>
      <c r="C112" s="14" t="s">
        <v>440</v>
      </c>
      <c r="D112" s="14" t="s">
        <v>134</v>
      </c>
      <c r="E112" s="14" t="s">
        <v>222</v>
      </c>
      <c r="F112" s="21">
        <v>1068</v>
      </c>
      <c r="G112" s="14" t="s">
        <v>419</v>
      </c>
      <c r="H112" s="14" t="s">
        <v>420</v>
      </c>
      <c r="I112" s="14" t="s">
        <v>96</v>
      </c>
      <c r="J112" s="54" t="s">
        <v>1091</v>
      </c>
      <c r="K112" s="23">
        <v>4.42</v>
      </c>
      <c r="L112" s="14" t="s">
        <v>49</v>
      </c>
      <c r="M112" s="13">
        <v>3.2500000000000001E-2</v>
      </c>
      <c r="N112" s="13">
        <v>3.8100000000000002E-2</v>
      </c>
      <c r="O112" s="23">
        <v>101974</v>
      </c>
      <c r="P112" s="24">
        <v>109.88</v>
      </c>
      <c r="Q112" s="23">
        <v>0</v>
      </c>
      <c r="R112" s="23">
        <v>112.04903</v>
      </c>
      <c r="S112" s="13">
        <v>2.5789250100000002E-4</v>
      </c>
      <c r="T112" s="13">
        <f t="shared" si="4"/>
        <v>5.3562976486267863E-3</v>
      </c>
      <c r="U112" s="62">
        <f>+R112/'סכום נכסי הקרן'!$C$42</f>
        <v>3.5858708834435138E-3</v>
      </c>
    </row>
    <row r="113" spans="2:21" ht="13.5" thickBot="1" x14ac:dyDescent="0.25">
      <c r="B113" s="58" t="s">
        <v>441</v>
      </c>
      <c r="C113" s="14" t="s">
        <v>442</v>
      </c>
      <c r="D113" s="14" t="s">
        <v>134</v>
      </c>
      <c r="E113" s="14" t="s">
        <v>222</v>
      </c>
      <c r="F113" s="21">
        <v>126</v>
      </c>
      <c r="G113" s="14" t="s">
        <v>413</v>
      </c>
      <c r="H113" s="14" t="s">
        <v>443</v>
      </c>
      <c r="I113" s="14" t="s">
        <v>96</v>
      </c>
      <c r="J113" s="54" t="s">
        <v>1091</v>
      </c>
      <c r="K113" s="23">
        <v>0.74</v>
      </c>
      <c r="L113" s="14" t="s">
        <v>49</v>
      </c>
      <c r="M113" s="13">
        <v>5.3499999999999999E-2</v>
      </c>
      <c r="N113" s="13">
        <v>3.78E-2</v>
      </c>
      <c r="O113" s="23">
        <v>49968.5</v>
      </c>
      <c r="P113" s="24">
        <v>118.29</v>
      </c>
      <c r="Q113" s="23">
        <v>0</v>
      </c>
      <c r="R113" s="23">
        <v>59.10774</v>
      </c>
      <c r="S113" s="13">
        <v>1.5115407200000001E-4</v>
      </c>
      <c r="T113" s="13">
        <f t="shared" si="4"/>
        <v>2.8255367206449123E-3</v>
      </c>
      <c r="U113" s="62">
        <f>+R113/'סכום נכסי הקרן'!$C$42</f>
        <v>1.8916069496732772E-3</v>
      </c>
    </row>
    <row r="114" spans="2:21" ht="13.5" thickBot="1" x14ac:dyDescent="0.25">
      <c r="B114" s="58" t="s">
        <v>444</v>
      </c>
      <c r="C114" s="14" t="s">
        <v>445</v>
      </c>
      <c r="D114" s="14" t="s">
        <v>134</v>
      </c>
      <c r="E114" s="14" t="s">
        <v>222</v>
      </c>
      <c r="F114" s="21">
        <v>1668</v>
      </c>
      <c r="G114" s="14" t="s">
        <v>228</v>
      </c>
      <c r="H114" s="14" t="s">
        <v>443</v>
      </c>
      <c r="I114" s="14" t="s">
        <v>96</v>
      </c>
      <c r="J114" s="54" t="s">
        <v>1091</v>
      </c>
      <c r="K114" s="23">
        <v>4.71</v>
      </c>
      <c r="L114" s="14" t="s">
        <v>49</v>
      </c>
      <c r="M114" s="13">
        <v>3.0000000000000001E-3</v>
      </c>
      <c r="N114" s="13">
        <v>3.5999999999999997E-2</v>
      </c>
      <c r="O114" s="23">
        <v>4000</v>
      </c>
      <c r="P114" s="24">
        <v>94.75</v>
      </c>
      <c r="Q114" s="23">
        <v>0</v>
      </c>
      <c r="R114" s="23">
        <v>3.79</v>
      </c>
      <c r="S114" s="13">
        <v>9.8209156039617596E-6</v>
      </c>
      <c r="T114" s="13">
        <f t="shared" si="4"/>
        <v>1.8117397436011288E-4</v>
      </c>
      <c r="U114" s="62">
        <f>+R114/'סכום נכסי הקרן'!$C$42</f>
        <v>1.2129021240300713E-4</v>
      </c>
    </row>
    <row r="115" spans="2:21" ht="13.5" thickBot="1" x14ac:dyDescent="0.25">
      <c r="B115" s="58" t="s">
        <v>446</v>
      </c>
      <c r="C115" s="14" t="s">
        <v>447</v>
      </c>
      <c r="D115" s="14" t="s">
        <v>134</v>
      </c>
      <c r="E115" s="14" t="s">
        <v>222</v>
      </c>
      <c r="F115" s="21">
        <v>1588</v>
      </c>
      <c r="G115" s="14" t="s">
        <v>228</v>
      </c>
      <c r="H115" s="14" t="s">
        <v>443</v>
      </c>
      <c r="I115" s="14" t="s">
        <v>96</v>
      </c>
      <c r="J115" s="54" t="s">
        <v>1091</v>
      </c>
      <c r="K115" s="23">
        <v>3.63</v>
      </c>
      <c r="L115" s="14" t="s">
        <v>49</v>
      </c>
      <c r="M115" s="13">
        <v>1.0800000000000001E-2</v>
      </c>
      <c r="N115" s="13">
        <v>3.6200000000000003E-2</v>
      </c>
      <c r="O115" s="23">
        <v>22868.18</v>
      </c>
      <c r="P115" s="24">
        <v>101.98</v>
      </c>
      <c r="Q115" s="23">
        <v>0</v>
      </c>
      <c r="R115" s="23">
        <v>23.320969999999999</v>
      </c>
      <c r="S115" s="13">
        <v>7.5555880637265005E-5</v>
      </c>
      <c r="T115" s="13">
        <f t="shared" si="4"/>
        <v>1.1148160477131824E-3</v>
      </c>
      <c r="U115" s="62">
        <f>+R115/'סכום נכסי הקרן'!$C$42</f>
        <v>7.4633387987972481E-4</v>
      </c>
    </row>
    <row r="116" spans="2:21" ht="13.5" thickBot="1" x14ac:dyDescent="0.25">
      <c r="B116" s="58" t="s">
        <v>448</v>
      </c>
      <c r="C116" s="14" t="s">
        <v>449</v>
      </c>
      <c r="D116" s="14" t="s">
        <v>134</v>
      </c>
      <c r="E116" s="14" t="s">
        <v>222</v>
      </c>
      <c r="F116" s="21">
        <v>1560</v>
      </c>
      <c r="G116" s="14" t="s">
        <v>413</v>
      </c>
      <c r="H116" s="14" t="s">
        <v>450</v>
      </c>
      <c r="I116" s="14" t="s">
        <v>96</v>
      </c>
      <c r="J116" s="54" t="s">
        <v>1091</v>
      </c>
      <c r="K116" s="23">
        <v>0.99</v>
      </c>
      <c r="L116" s="14" t="s">
        <v>49</v>
      </c>
      <c r="M116" s="13">
        <v>4.0399999999999998E-2</v>
      </c>
      <c r="N116" s="13">
        <v>3.7600000000000001E-2</v>
      </c>
      <c r="O116" s="23">
        <v>26833.5</v>
      </c>
      <c r="P116" s="24">
        <v>113.07</v>
      </c>
      <c r="Q116" s="23">
        <v>0</v>
      </c>
      <c r="R116" s="23">
        <v>30.34064</v>
      </c>
      <c r="S116" s="13">
        <v>1.5798840750000001E-3</v>
      </c>
      <c r="T116" s="13">
        <f t="shared" si="4"/>
        <v>1.450378452092194E-3</v>
      </c>
      <c r="U116" s="62">
        <f>+R116/'סכום נכסי הקרן'!$C$42</f>
        <v>9.7098223483988767E-4</v>
      </c>
    </row>
    <row r="117" spans="2:21" ht="13.5" thickBot="1" x14ac:dyDescent="0.25">
      <c r="B117" s="58" t="s">
        <v>451</v>
      </c>
      <c r="C117" s="14" t="s">
        <v>452</v>
      </c>
      <c r="D117" s="14" t="s">
        <v>134</v>
      </c>
      <c r="E117" s="14" t="s">
        <v>222</v>
      </c>
      <c r="F117" s="21">
        <v>1588</v>
      </c>
      <c r="G117" s="14" t="s">
        <v>228</v>
      </c>
      <c r="H117" s="14" t="s">
        <v>450</v>
      </c>
      <c r="I117" s="14" t="s">
        <v>96</v>
      </c>
      <c r="J117" s="54" t="s">
        <v>1091</v>
      </c>
      <c r="K117" s="23">
        <v>4.13</v>
      </c>
      <c r="L117" s="14" t="s">
        <v>49</v>
      </c>
      <c r="M117" s="13">
        <v>9.4000000000000004E-3</v>
      </c>
      <c r="N117" s="13">
        <v>5.0099999999999999E-2</v>
      </c>
      <c r="O117" s="23">
        <v>217</v>
      </c>
      <c r="P117" s="24">
        <v>92.21</v>
      </c>
      <c r="Q117" s="23">
        <v>7.17E-2</v>
      </c>
      <c r="R117" s="23">
        <v>0.27179999999999999</v>
      </c>
      <c r="S117" s="13">
        <v>5.4685340425190396E-7</v>
      </c>
      <c r="T117" s="13">
        <f t="shared" si="4"/>
        <v>1.2992898741709413E-5</v>
      </c>
      <c r="U117" s="62">
        <f>+R117/'סכום נכסי הקרן'!$C$42</f>
        <v>8.6983323828858399E-6</v>
      </c>
    </row>
    <row r="118" spans="2:21" ht="13.5" thickBot="1" x14ac:dyDescent="0.25">
      <c r="B118" s="58" t="s">
        <v>453</v>
      </c>
      <c r="C118" s="14" t="s">
        <v>454</v>
      </c>
      <c r="D118" s="14" t="s">
        <v>134</v>
      </c>
      <c r="E118" s="14" t="s">
        <v>222</v>
      </c>
      <c r="F118" s="21">
        <v>639</v>
      </c>
      <c r="G118" s="14" t="s">
        <v>392</v>
      </c>
      <c r="H118" s="14" t="s">
        <v>455</v>
      </c>
      <c r="I118" s="14" t="s">
        <v>96</v>
      </c>
      <c r="J118" s="54" t="s">
        <v>1091</v>
      </c>
      <c r="K118" s="23">
        <v>1.48</v>
      </c>
      <c r="L118" s="14" t="s">
        <v>49</v>
      </c>
      <c r="M118" s="13">
        <v>4.9500000000000002E-2</v>
      </c>
      <c r="N118" s="13">
        <v>5.5599999999999997E-2</v>
      </c>
      <c r="O118" s="23">
        <v>105000.01</v>
      </c>
      <c r="P118" s="24">
        <v>133.44999999999999</v>
      </c>
      <c r="Q118" s="23">
        <v>0</v>
      </c>
      <c r="R118" s="23">
        <v>140.12251000000001</v>
      </c>
      <c r="S118" s="13">
        <v>2.8617475500000001E-4</v>
      </c>
      <c r="T118" s="13">
        <f t="shared" si="4"/>
        <v>6.6982986897136309E-3</v>
      </c>
      <c r="U118" s="62">
        <f>+R118/'סכום נכסי הקרן'!$C$42</f>
        <v>4.4842978892724247E-3</v>
      </c>
    </row>
    <row r="119" spans="2:21" ht="13.5" thickBot="1" x14ac:dyDescent="0.25">
      <c r="B119" s="58" t="s">
        <v>456</v>
      </c>
      <c r="C119" s="14" t="s">
        <v>457</v>
      </c>
      <c r="D119" s="14" t="s">
        <v>134</v>
      </c>
      <c r="E119" s="14" t="s">
        <v>222</v>
      </c>
      <c r="F119" s="21">
        <v>1801</v>
      </c>
      <c r="G119" s="14" t="s">
        <v>458</v>
      </c>
      <c r="H119" s="14" t="s">
        <v>459</v>
      </c>
      <c r="I119" s="14" t="s">
        <v>460</v>
      </c>
      <c r="J119" s="54" t="s">
        <v>1091</v>
      </c>
      <c r="K119" s="23">
        <v>2.948</v>
      </c>
      <c r="L119" s="14" t="s">
        <v>49</v>
      </c>
      <c r="M119" s="13">
        <v>1.5800000000000002E-2</v>
      </c>
      <c r="N119" s="13">
        <v>5.2400000000000002E-2</v>
      </c>
      <c r="O119" s="23">
        <v>25000</v>
      </c>
      <c r="P119" s="24">
        <v>98.050299999999993</v>
      </c>
      <c r="Q119" s="23">
        <v>0</v>
      </c>
      <c r="R119" s="23">
        <v>24.51257</v>
      </c>
      <c r="S119" s="13">
        <v>2.9523353255849599E-5</v>
      </c>
      <c r="T119" s="13">
        <f t="shared" si="4"/>
        <v>1.1717782925278291E-3</v>
      </c>
      <c r="U119" s="62">
        <f>+R119/'סכום נכסי הקרן'!$C$42</f>
        <v>7.8446829072389989E-4</v>
      </c>
    </row>
    <row r="120" spans="2:21" ht="13.5" thickBot="1" x14ac:dyDescent="0.25">
      <c r="B120" s="58" t="s">
        <v>461</v>
      </c>
      <c r="C120" s="14" t="s">
        <v>462</v>
      </c>
      <c r="D120" s="14" t="s">
        <v>134</v>
      </c>
      <c r="E120" s="14" t="s">
        <v>222</v>
      </c>
      <c r="F120" s="21">
        <v>2430</v>
      </c>
      <c r="G120" s="14" t="s">
        <v>228</v>
      </c>
      <c r="H120" s="14" t="s">
        <v>459</v>
      </c>
      <c r="I120" s="14" t="s">
        <v>460</v>
      </c>
      <c r="J120" s="54" t="s">
        <v>1091</v>
      </c>
      <c r="K120" s="23">
        <v>3.69</v>
      </c>
      <c r="L120" s="14" t="s">
        <v>49</v>
      </c>
      <c r="M120" s="13">
        <v>4.4999999999999998E-2</v>
      </c>
      <c r="N120" s="13">
        <v>4.1399999999999999E-2</v>
      </c>
      <c r="O120" s="23">
        <v>1848000</v>
      </c>
      <c r="P120" s="24">
        <v>101.51</v>
      </c>
      <c r="Q120" s="23">
        <v>0</v>
      </c>
      <c r="R120" s="23">
        <v>1875.9048</v>
      </c>
      <c r="S120" s="13">
        <v>1.886370665E-3</v>
      </c>
      <c r="T120" s="13">
        <f t="shared" si="4"/>
        <v>8.9674176289502028E-2</v>
      </c>
      <c r="U120" s="62">
        <f>+R120/'סכום נכסי הקרן'!$C$42</f>
        <v>6.0034008348237626E-2</v>
      </c>
    </row>
    <row r="121" spans="2:21" ht="13.5" thickBot="1" x14ac:dyDescent="0.25">
      <c r="B121" s="58" t="s">
        <v>463</v>
      </c>
      <c r="C121" s="14" t="s">
        <v>464</v>
      </c>
      <c r="D121" s="14" t="s">
        <v>134</v>
      </c>
      <c r="E121" s="14" t="s">
        <v>222</v>
      </c>
      <c r="F121" s="21">
        <v>473</v>
      </c>
      <c r="G121" s="14" t="s">
        <v>419</v>
      </c>
      <c r="H121" s="14" t="s">
        <v>459</v>
      </c>
      <c r="I121" s="14" t="s">
        <v>460</v>
      </c>
      <c r="J121" s="54" t="s">
        <v>1091</v>
      </c>
      <c r="K121" s="23">
        <v>1.147</v>
      </c>
      <c r="L121" s="14" t="s">
        <v>49</v>
      </c>
      <c r="M121" s="13">
        <v>0.05</v>
      </c>
      <c r="N121" s="13">
        <v>2.4299999999999999E-2</v>
      </c>
      <c r="O121" s="23">
        <v>40000</v>
      </c>
      <c r="P121" s="24">
        <v>114.2539</v>
      </c>
      <c r="Q121" s="23">
        <v>0</v>
      </c>
      <c r="R121" s="23">
        <v>45.701560000000001</v>
      </c>
      <c r="S121" s="13">
        <v>2.2222222200000001E-4</v>
      </c>
      <c r="T121" s="13">
        <f t="shared" si="4"/>
        <v>2.1846789603317046E-3</v>
      </c>
      <c r="U121" s="62">
        <f>+R121/'סכום נכסי הקרן'!$C$42</f>
        <v>1.4625730658440039E-3</v>
      </c>
    </row>
    <row r="122" spans="2:21" ht="13.5" thickBot="1" x14ac:dyDescent="0.25">
      <c r="B122" s="58" t="s">
        <v>465</v>
      </c>
      <c r="C122" s="14" t="s">
        <v>466</v>
      </c>
      <c r="D122" s="14" t="s">
        <v>134</v>
      </c>
      <c r="E122" s="14" t="s">
        <v>222</v>
      </c>
      <c r="F122" s="21">
        <v>544</v>
      </c>
      <c r="G122" s="14" t="s">
        <v>228</v>
      </c>
      <c r="H122" s="14" t="s">
        <v>459</v>
      </c>
      <c r="I122" s="14" t="s">
        <v>460</v>
      </c>
      <c r="J122" s="54" t="s">
        <v>1091</v>
      </c>
      <c r="K122" s="23">
        <v>2.0470000000000002</v>
      </c>
      <c r="L122" s="14" t="s">
        <v>49</v>
      </c>
      <c r="M122" s="13">
        <v>1.9E-2</v>
      </c>
      <c r="N122" s="13">
        <v>8.5500000000000007E-2</v>
      </c>
      <c r="O122" s="23">
        <v>288000</v>
      </c>
      <c r="P122" s="24">
        <v>95.962999999999994</v>
      </c>
      <c r="Q122" s="23">
        <v>0</v>
      </c>
      <c r="R122" s="23">
        <v>276.37344000000002</v>
      </c>
      <c r="S122" s="13">
        <v>5.1162526289999996E-3</v>
      </c>
      <c r="T122" s="13">
        <f t="shared" si="4"/>
        <v>1.3211523623318257E-2</v>
      </c>
      <c r="U122" s="62">
        <f>+R122/'סכום נכסי הקרן'!$C$42</f>
        <v>8.844694786319194E-3</v>
      </c>
    </row>
    <row r="123" spans="2:21" ht="13.5" thickBot="1" x14ac:dyDescent="0.25">
      <c r="B123" s="58" t="s">
        <v>467</v>
      </c>
      <c r="C123" s="14" t="s">
        <v>468</v>
      </c>
      <c r="D123" s="14" t="s">
        <v>134</v>
      </c>
      <c r="E123" s="14" t="s">
        <v>222</v>
      </c>
      <c r="F123" s="21">
        <v>1803</v>
      </c>
      <c r="G123" s="14" t="s">
        <v>458</v>
      </c>
      <c r="H123" s="14" t="s">
        <v>459</v>
      </c>
      <c r="I123" s="14" t="s">
        <v>460</v>
      </c>
      <c r="J123" s="54" t="s">
        <v>1091</v>
      </c>
      <c r="K123" s="23">
        <v>2.1</v>
      </c>
      <c r="L123" s="14" t="s">
        <v>49</v>
      </c>
      <c r="M123" s="13">
        <v>1.6400000000000001E-2</v>
      </c>
      <c r="N123" s="13">
        <v>3.0300000000000001E-2</v>
      </c>
      <c r="O123" s="23">
        <v>93000</v>
      </c>
      <c r="P123" s="24">
        <v>108.85</v>
      </c>
      <c r="Q123" s="23">
        <v>0</v>
      </c>
      <c r="R123" s="23">
        <v>101.23050000000001</v>
      </c>
      <c r="S123" s="13">
        <v>3.6809565700000001E-4</v>
      </c>
      <c r="T123" s="13">
        <f t="shared" si="4"/>
        <v>4.8391377338948306E-3</v>
      </c>
      <c r="U123" s="62">
        <f>+R123/'סכום נכסי הקרן'!$C$42</f>
        <v>3.2396487722064944E-3</v>
      </c>
    </row>
    <row r="124" spans="2:21" ht="13.5" thickBot="1" x14ac:dyDescent="0.25">
      <c r="B124" s="58" t="s">
        <v>469</v>
      </c>
      <c r="C124" s="14" t="s">
        <v>470</v>
      </c>
      <c r="D124" s="14" t="s">
        <v>134</v>
      </c>
      <c r="E124" s="14" t="s">
        <v>222</v>
      </c>
      <c r="F124" s="21">
        <v>1831</v>
      </c>
      <c r="G124" s="14" t="s">
        <v>458</v>
      </c>
      <c r="H124" s="14" t="s">
        <v>459</v>
      </c>
      <c r="I124" s="14" t="s">
        <v>460</v>
      </c>
      <c r="J124" s="54" t="s">
        <v>1091</v>
      </c>
      <c r="K124" s="23">
        <v>3.02</v>
      </c>
      <c r="L124" s="14" t="s">
        <v>49</v>
      </c>
      <c r="M124" s="13">
        <v>1.4800000000000001E-2</v>
      </c>
      <c r="N124" s="13">
        <v>3.5099999999999999E-2</v>
      </c>
      <c r="O124" s="23">
        <v>34533.33</v>
      </c>
      <c r="P124" s="24">
        <v>102.99</v>
      </c>
      <c r="Q124" s="23">
        <v>0</v>
      </c>
      <c r="R124" s="23">
        <v>35.56588</v>
      </c>
      <c r="S124" s="13">
        <v>4.2513851679005902E-5</v>
      </c>
      <c r="T124" s="13">
        <f t="shared" si="4"/>
        <v>1.7001614330382194E-3</v>
      </c>
      <c r="U124" s="62">
        <f>+R124/'סכום נכסי הקרן'!$C$42</f>
        <v>1.1382039945909929E-3</v>
      </c>
    </row>
    <row r="125" spans="2:21" ht="13.5" thickBot="1" x14ac:dyDescent="0.25">
      <c r="B125" s="58" t="s">
        <v>471</v>
      </c>
      <c r="C125" s="14" t="s">
        <v>472</v>
      </c>
      <c r="D125" s="14" t="s">
        <v>134</v>
      </c>
      <c r="E125" s="14" t="s">
        <v>222</v>
      </c>
      <c r="F125" s="21">
        <v>1848</v>
      </c>
      <c r="G125" s="14" t="s">
        <v>458</v>
      </c>
      <c r="H125" s="14" t="s">
        <v>459</v>
      </c>
      <c r="I125" s="14" t="s">
        <v>460</v>
      </c>
      <c r="J125" s="54" t="s">
        <v>1091</v>
      </c>
      <c r="K125" s="23">
        <v>2.81</v>
      </c>
      <c r="L125" s="14" t="s">
        <v>49</v>
      </c>
      <c r="M125" s="13">
        <v>2.3E-2</v>
      </c>
      <c r="N125" s="13">
        <v>5.2900000000000003E-2</v>
      </c>
      <c r="O125" s="23">
        <v>172800</v>
      </c>
      <c r="P125" s="24">
        <v>100.03</v>
      </c>
      <c r="Q125" s="23">
        <v>0</v>
      </c>
      <c r="R125" s="23">
        <v>172.85184000000001</v>
      </c>
      <c r="S125" s="13">
        <v>6.3893510799999998E-4</v>
      </c>
      <c r="T125" s="13">
        <f t="shared" si="4"/>
        <v>8.2628640707805637E-3</v>
      </c>
      <c r="U125" s="62">
        <f>+R125/'סכום נכסי הקרן'!$C$42</f>
        <v>5.5317246405938271E-3</v>
      </c>
    </row>
    <row r="126" spans="2:21" ht="13.5" thickBot="1" x14ac:dyDescent="0.25">
      <c r="B126" s="58" t="s">
        <v>473</v>
      </c>
      <c r="C126" s="14" t="s">
        <v>474</v>
      </c>
      <c r="D126" s="14" t="s">
        <v>134</v>
      </c>
      <c r="E126" s="14" t="s">
        <v>222</v>
      </c>
      <c r="F126" s="21">
        <v>1405</v>
      </c>
      <c r="G126" s="14" t="s">
        <v>458</v>
      </c>
      <c r="H126" s="14" t="s">
        <v>459</v>
      </c>
      <c r="I126" s="14" t="s">
        <v>460</v>
      </c>
      <c r="J126" s="54" t="s">
        <v>1091</v>
      </c>
      <c r="K126" s="23">
        <v>2.77</v>
      </c>
      <c r="L126" s="14" t="s">
        <v>49</v>
      </c>
      <c r="M126" s="13">
        <v>2.9499999999999998E-2</v>
      </c>
      <c r="N126" s="13">
        <v>7.4300000000000005E-2</v>
      </c>
      <c r="O126" s="23">
        <v>2850</v>
      </c>
      <c r="P126" s="24">
        <v>94.96</v>
      </c>
      <c r="Q126" s="23">
        <v>0</v>
      </c>
      <c r="R126" s="23">
        <v>2.7063600000000001</v>
      </c>
      <c r="S126" s="13">
        <v>1.6485237469845798E-5</v>
      </c>
      <c r="T126" s="13">
        <f t="shared" si="4"/>
        <v>1.2937255864095912E-4</v>
      </c>
      <c r="U126" s="62">
        <f>+R126/'סכום נכסי הקרן'!$C$42</f>
        <v>8.6610812464116722E-5</v>
      </c>
    </row>
    <row r="127" spans="2:21" ht="13.5" thickBot="1" x14ac:dyDescent="0.25">
      <c r="B127" s="58" t="s">
        <v>475</v>
      </c>
      <c r="C127" s="14" t="s">
        <v>476</v>
      </c>
      <c r="D127" s="14" t="s">
        <v>134</v>
      </c>
      <c r="E127" s="14" t="s">
        <v>222</v>
      </c>
      <c r="F127" s="21">
        <v>2423</v>
      </c>
      <c r="G127" s="14" t="s">
        <v>228</v>
      </c>
      <c r="H127" s="14" t="s">
        <v>459</v>
      </c>
      <c r="I127" s="14" t="s">
        <v>460</v>
      </c>
      <c r="J127" s="54" t="s">
        <v>1091</v>
      </c>
      <c r="K127" s="23">
        <v>3.29</v>
      </c>
      <c r="L127" s="14" t="s">
        <v>49</v>
      </c>
      <c r="M127" s="13">
        <v>4.2000000000000003E-2</v>
      </c>
      <c r="N127" s="13">
        <v>3.2800000000000003E-2</v>
      </c>
      <c r="O127" s="23">
        <v>140000</v>
      </c>
      <c r="P127" s="24">
        <v>103.73</v>
      </c>
      <c r="Q127" s="23">
        <v>0</v>
      </c>
      <c r="R127" s="23">
        <v>145.22200000000001</v>
      </c>
      <c r="S127" s="13">
        <v>1.4E-3</v>
      </c>
      <c r="T127" s="13">
        <f t="shared" si="4"/>
        <v>6.9420704233573386E-3</v>
      </c>
      <c r="U127" s="62">
        <f>+R127/'סכום נכסי הקרן'!$C$42</f>
        <v>4.6474953101819268E-3</v>
      </c>
    </row>
    <row r="128" spans="2:21" ht="13.5" thickBot="1" x14ac:dyDescent="0.25">
      <c r="B128" s="58" t="s">
        <v>477</v>
      </c>
      <c r="C128" s="14" t="s">
        <v>478</v>
      </c>
      <c r="D128" s="14" t="s">
        <v>134</v>
      </c>
      <c r="E128" s="14" t="s">
        <v>222</v>
      </c>
      <c r="F128" s="21">
        <v>1710</v>
      </c>
      <c r="G128" s="14" t="s">
        <v>228</v>
      </c>
      <c r="H128" s="14" t="s">
        <v>459</v>
      </c>
      <c r="I128" s="14" t="s">
        <v>460</v>
      </c>
      <c r="J128" s="54" t="s">
        <v>1091</v>
      </c>
      <c r="K128" s="23">
        <v>2.85</v>
      </c>
      <c r="L128" s="14" t="s">
        <v>49</v>
      </c>
      <c r="M128" s="13">
        <v>3.4299999999999997E-2</v>
      </c>
      <c r="N128" s="13">
        <v>4.24E-2</v>
      </c>
      <c r="O128" s="23">
        <v>109000</v>
      </c>
      <c r="P128" s="25">
        <v>102</v>
      </c>
      <c r="Q128" s="23">
        <v>0</v>
      </c>
      <c r="R128" s="23">
        <v>111.18</v>
      </c>
      <c r="S128" s="13">
        <v>1.6415662600000001E-4</v>
      </c>
      <c r="T128" s="13">
        <f t="shared" si="4"/>
        <v>5.3147552689597234E-3</v>
      </c>
      <c r="U128" s="62">
        <f>+R128/'סכום נכסי הקרן'!$C$42</f>
        <v>3.5580595817853123E-3</v>
      </c>
    </row>
    <row r="129" spans="2:21" ht="13.5" thickBot="1" x14ac:dyDescent="0.25">
      <c r="B129" s="57" t="s">
        <v>479</v>
      </c>
      <c r="C129" s="54" t="s">
        <v>1091</v>
      </c>
      <c r="D129" s="54" t="s">
        <v>1091</v>
      </c>
      <c r="E129" s="54" t="s">
        <v>1091</v>
      </c>
      <c r="F129" s="54" t="s">
        <v>1091</v>
      </c>
      <c r="G129" s="54" t="s">
        <v>1091</v>
      </c>
      <c r="H129" s="54" t="s">
        <v>1091</v>
      </c>
      <c r="I129" s="54" t="s">
        <v>1091</v>
      </c>
      <c r="J129" s="54" t="s">
        <v>1091</v>
      </c>
      <c r="K129" s="22">
        <v>2.8563687206439998</v>
      </c>
      <c r="L129" s="54" t="s">
        <v>1091</v>
      </c>
      <c r="M129" s="54" t="s">
        <v>1091</v>
      </c>
      <c r="N129" s="54" t="s">
        <v>1091</v>
      </c>
      <c r="O129" s="54" t="s">
        <v>1091</v>
      </c>
      <c r="P129" s="54" t="s">
        <v>1091</v>
      </c>
      <c r="Q129" s="54" t="s">
        <v>1091</v>
      </c>
      <c r="R129" s="22">
        <f>SUM(R130:R225)</f>
        <v>6841.4060299999992</v>
      </c>
      <c r="S129" s="54" t="s">
        <v>1091</v>
      </c>
      <c r="T129" s="20">
        <f t="shared" ref="T129:U129" si="5">SUM(T130:T225)</f>
        <v>0.32704082339481316</v>
      </c>
      <c r="U129" s="61">
        <f t="shared" si="5"/>
        <v>0.21894342757623053</v>
      </c>
    </row>
    <row r="130" spans="2:21" ht="13.5" thickBot="1" x14ac:dyDescent="0.25">
      <c r="B130" s="58" t="s">
        <v>480</v>
      </c>
      <c r="C130" s="14" t="s">
        <v>481</v>
      </c>
      <c r="D130" s="14" t="s">
        <v>134</v>
      </c>
      <c r="E130" s="14" t="s">
        <v>222</v>
      </c>
      <c r="F130" s="21">
        <v>748</v>
      </c>
      <c r="G130" s="14" t="s">
        <v>223</v>
      </c>
      <c r="H130" s="14" t="s">
        <v>95</v>
      </c>
      <c r="I130" s="14" t="s">
        <v>96</v>
      </c>
      <c r="J130" s="54" t="s">
        <v>1091</v>
      </c>
      <c r="K130" s="23">
        <v>3.68</v>
      </c>
      <c r="L130" s="14" t="s">
        <v>49</v>
      </c>
      <c r="M130" s="13">
        <v>2.6800000000000001E-2</v>
      </c>
      <c r="N130" s="13">
        <v>4.0599999999999997E-2</v>
      </c>
      <c r="O130" s="23">
        <v>21876.87</v>
      </c>
      <c r="P130" s="24">
        <v>95.37</v>
      </c>
      <c r="Q130" s="23">
        <v>0</v>
      </c>
      <c r="R130" s="23">
        <v>20.863969999999998</v>
      </c>
      <c r="S130" s="13">
        <v>9.5801872286510905E-6</v>
      </c>
      <c r="T130" s="13">
        <f t="shared" ref="T130" si="6">+R130/$R$11</f>
        <v>9.9736368491561058E-4</v>
      </c>
      <c r="U130" s="62">
        <f>+R130/'סכום נכסי הקרן'!$C$42</f>
        <v>6.6770325933244545E-4</v>
      </c>
    </row>
    <row r="131" spans="2:21" ht="13.5" thickBot="1" x14ac:dyDescent="0.25">
      <c r="B131" s="58" t="s">
        <v>482</v>
      </c>
      <c r="C131" s="14" t="s">
        <v>483</v>
      </c>
      <c r="D131" s="14" t="s">
        <v>134</v>
      </c>
      <c r="E131" s="14" t="s">
        <v>222</v>
      </c>
      <c r="F131" s="21">
        <v>1728</v>
      </c>
      <c r="G131" s="14" t="s">
        <v>228</v>
      </c>
      <c r="H131" s="14" t="s">
        <v>95</v>
      </c>
      <c r="I131" s="14" t="s">
        <v>96</v>
      </c>
      <c r="J131" s="54" t="s">
        <v>1091</v>
      </c>
      <c r="K131" s="23">
        <v>2.16</v>
      </c>
      <c r="L131" s="14" t="s">
        <v>49</v>
      </c>
      <c r="M131" s="13">
        <v>1.44E-2</v>
      </c>
      <c r="N131" s="13">
        <v>4.07E-2</v>
      </c>
      <c r="O131" s="23">
        <v>45000</v>
      </c>
      <c r="P131" s="24">
        <v>94.92</v>
      </c>
      <c r="Q131" s="23">
        <v>0</v>
      </c>
      <c r="R131" s="23">
        <v>42.713999999999999</v>
      </c>
      <c r="S131" s="13">
        <v>1E-4</v>
      </c>
      <c r="T131" s="13">
        <f t="shared" ref="T131:T194" si="7">+R131/$R$11</f>
        <v>2.0418641532500953E-3</v>
      </c>
      <c r="U131" s="62">
        <f>+R131/'סכום נכסי הקרן'!$C$42</f>
        <v>1.366963095668086E-3</v>
      </c>
    </row>
    <row r="132" spans="2:21" ht="13.5" thickBot="1" x14ac:dyDescent="0.25">
      <c r="B132" s="58" t="s">
        <v>484</v>
      </c>
      <c r="C132" s="14" t="s">
        <v>485</v>
      </c>
      <c r="D132" s="14" t="s">
        <v>134</v>
      </c>
      <c r="E132" s="14" t="s">
        <v>222</v>
      </c>
      <c r="F132" s="21">
        <v>662</v>
      </c>
      <c r="G132" s="14" t="s">
        <v>223</v>
      </c>
      <c r="H132" s="14" t="s">
        <v>95</v>
      </c>
      <c r="I132" s="14" t="s">
        <v>96</v>
      </c>
      <c r="J132" s="54" t="s">
        <v>1091</v>
      </c>
      <c r="K132" s="23">
        <v>4.1100000000000003</v>
      </c>
      <c r="L132" s="14" t="s">
        <v>49</v>
      </c>
      <c r="M132" s="13">
        <v>2.5000000000000001E-2</v>
      </c>
      <c r="N132" s="13">
        <v>4.0899999999999999E-2</v>
      </c>
      <c r="O132" s="23">
        <v>17777.78</v>
      </c>
      <c r="P132" s="24">
        <v>93.96</v>
      </c>
      <c r="Q132" s="23">
        <v>0</v>
      </c>
      <c r="R132" s="23">
        <v>16.704000000000001</v>
      </c>
      <c r="S132" s="13">
        <v>6.7407973945798698E-6</v>
      </c>
      <c r="T132" s="13">
        <f t="shared" si="7"/>
        <v>7.9850397564942626E-4</v>
      </c>
      <c r="U132" s="62">
        <f>+R132/'סכום נכסי הקרן'!$C$42</f>
        <v>5.3457301002106362E-4</v>
      </c>
    </row>
    <row r="133" spans="2:21" ht="13.5" thickBot="1" x14ac:dyDescent="0.25">
      <c r="B133" s="58" t="s">
        <v>486</v>
      </c>
      <c r="C133" s="14" t="s">
        <v>487</v>
      </c>
      <c r="D133" s="14" t="s">
        <v>134</v>
      </c>
      <c r="E133" s="14" t="s">
        <v>222</v>
      </c>
      <c r="F133" s="21">
        <v>662</v>
      </c>
      <c r="G133" s="14" t="s">
        <v>223</v>
      </c>
      <c r="H133" s="14" t="s">
        <v>95</v>
      </c>
      <c r="I133" s="14" t="s">
        <v>96</v>
      </c>
      <c r="J133" s="54" t="s">
        <v>1091</v>
      </c>
      <c r="K133" s="23">
        <v>1.38</v>
      </c>
      <c r="L133" s="14" t="s">
        <v>49</v>
      </c>
      <c r="M133" s="13">
        <v>3.7600000000000001E-2</v>
      </c>
      <c r="N133" s="13">
        <v>4.1700000000000001E-2</v>
      </c>
      <c r="O133" s="23">
        <v>20000</v>
      </c>
      <c r="P133" s="24">
        <v>99.85</v>
      </c>
      <c r="Q133" s="23">
        <v>0</v>
      </c>
      <c r="R133" s="23">
        <v>19.97</v>
      </c>
      <c r="S133" s="13">
        <v>1.6585577016370799E-5</v>
      </c>
      <c r="T133" s="13">
        <f t="shared" si="7"/>
        <v>9.5462909445157094E-4</v>
      </c>
      <c r="U133" s="62">
        <f>+R133/'סכום נכסי הקרן'!$C$42</f>
        <v>6.3909381047178157E-4</v>
      </c>
    </row>
    <row r="134" spans="2:21" ht="13.5" thickBot="1" x14ac:dyDescent="0.25">
      <c r="B134" s="58" t="s">
        <v>488</v>
      </c>
      <c r="C134" s="14" t="s">
        <v>489</v>
      </c>
      <c r="D134" s="14" t="s">
        <v>134</v>
      </c>
      <c r="E134" s="14" t="s">
        <v>222</v>
      </c>
      <c r="F134" s="21">
        <v>1300</v>
      </c>
      <c r="G134" s="14" t="s">
        <v>228</v>
      </c>
      <c r="H134" s="14" t="s">
        <v>282</v>
      </c>
      <c r="I134" s="14" t="s">
        <v>96</v>
      </c>
      <c r="J134" s="54" t="s">
        <v>1091</v>
      </c>
      <c r="K134" s="23">
        <v>3.37</v>
      </c>
      <c r="L134" s="14" t="s">
        <v>49</v>
      </c>
      <c r="M134" s="13">
        <v>0.05</v>
      </c>
      <c r="N134" s="13">
        <v>4.7100000000000003E-2</v>
      </c>
      <c r="O134" s="23">
        <v>25150</v>
      </c>
      <c r="P134" s="24">
        <v>101.98</v>
      </c>
      <c r="Q134" s="23">
        <v>0</v>
      </c>
      <c r="R134" s="23">
        <v>25.647970000000001</v>
      </c>
      <c r="S134" s="13">
        <v>6.2874999999999997E-5</v>
      </c>
      <c r="T134" s="13">
        <f t="shared" si="7"/>
        <v>1.2260539997807241E-3</v>
      </c>
      <c r="U134" s="62">
        <f>+R134/'סכום נכסי הקרן'!$C$42</f>
        <v>8.2080415013349728E-4</v>
      </c>
    </row>
    <row r="135" spans="2:21" ht="13.5" thickBot="1" x14ac:dyDescent="0.25">
      <c r="B135" s="58" t="s">
        <v>490</v>
      </c>
      <c r="C135" s="14" t="s">
        <v>491</v>
      </c>
      <c r="D135" s="14" t="s">
        <v>134</v>
      </c>
      <c r="E135" s="14" t="s">
        <v>222</v>
      </c>
      <c r="F135" s="21">
        <v>1328</v>
      </c>
      <c r="G135" s="14" t="s">
        <v>228</v>
      </c>
      <c r="H135" s="14" t="s">
        <v>282</v>
      </c>
      <c r="I135" s="14" t="s">
        <v>96</v>
      </c>
      <c r="J135" s="54" t="s">
        <v>1091</v>
      </c>
      <c r="K135" s="23">
        <v>1.49</v>
      </c>
      <c r="L135" s="14" t="s">
        <v>49</v>
      </c>
      <c r="M135" s="13">
        <v>3.39E-2</v>
      </c>
      <c r="N135" s="13">
        <v>4.7699999999999999E-2</v>
      </c>
      <c r="O135" s="23">
        <v>60000</v>
      </c>
      <c r="P135" s="25">
        <v>98</v>
      </c>
      <c r="Q135" s="23">
        <v>2.4340000000000002</v>
      </c>
      <c r="R135" s="23">
        <v>61.234000000000002</v>
      </c>
      <c r="S135" s="13">
        <v>1.3822172500000001E-4</v>
      </c>
      <c r="T135" s="13">
        <f t="shared" si="7"/>
        <v>2.9271786664820981E-3</v>
      </c>
      <c r="U135" s="62">
        <f>+R135/'סכום נכסי הקרן'!$C$42</f>
        <v>1.9596529990199836E-3</v>
      </c>
    </row>
    <row r="136" spans="2:21" ht="13.5" thickBot="1" x14ac:dyDescent="0.25">
      <c r="B136" s="58" t="s">
        <v>492</v>
      </c>
      <c r="C136" s="14" t="s">
        <v>493</v>
      </c>
      <c r="D136" s="14" t="s">
        <v>134</v>
      </c>
      <c r="E136" s="14" t="s">
        <v>222</v>
      </c>
      <c r="F136" s="21">
        <v>1328</v>
      </c>
      <c r="G136" s="14" t="s">
        <v>228</v>
      </c>
      <c r="H136" s="14" t="s">
        <v>282</v>
      </c>
      <c r="I136" s="14" t="s">
        <v>96</v>
      </c>
      <c r="J136" s="54" t="s">
        <v>1091</v>
      </c>
      <c r="K136" s="23">
        <v>6.03</v>
      </c>
      <c r="L136" s="14" t="s">
        <v>49</v>
      </c>
      <c r="M136" s="13">
        <v>2.4400000000000002E-2</v>
      </c>
      <c r="N136" s="13">
        <v>5.11E-2</v>
      </c>
      <c r="O136" s="23">
        <v>16000</v>
      </c>
      <c r="P136" s="24">
        <v>85.52</v>
      </c>
      <c r="Q136" s="23">
        <v>0.39040000000000002</v>
      </c>
      <c r="R136" s="23">
        <v>14.073600000000001</v>
      </c>
      <c r="S136" s="13">
        <v>1.31650619004754E-5</v>
      </c>
      <c r="T136" s="13">
        <f t="shared" si="7"/>
        <v>6.7276254500118332E-4</v>
      </c>
      <c r="U136" s="62">
        <f>+R136/'סכום נכסי הקרן'!$C$42</f>
        <v>4.5039312223613749E-4</v>
      </c>
    </row>
    <row r="137" spans="2:21" ht="13.5" thickBot="1" x14ac:dyDescent="0.25">
      <c r="B137" s="58" t="s">
        <v>494</v>
      </c>
      <c r="C137" s="14" t="s">
        <v>495</v>
      </c>
      <c r="D137" s="14" t="s">
        <v>134</v>
      </c>
      <c r="E137" s="14" t="s">
        <v>222</v>
      </c>
      <c r="F137" s="21">
        <v>755</v>
      </c>
      <c r="G137" s="14" t="s">
        <v>392</v>
      </c>
      <c r="H137" s="14" t="s">
        <v>282</v>
      </c>
      <c r="I137" s="14" t="s">
        <v>96</v>
      </c>
      <c r="J137" s="54" t="s">
        <v>1091</v>
      </c>
      <c r="K137" s="23">
        <v>2.85</v>
      </c>
      <c r="L137" s="14" t="s">
        <v>49</v>
      </c>
      <c r="M137" s="13">
        <v>1.6400000000000001E-2</v>
      </c>
      <c r="N137" s="13">
        <v>4.53E-2</v>
      </c>
      <c r="O137" s="23">
        <v>15000</v>
      </c>
      <c r="P137" s="24">
        <v>92.71</v>
      </c>
      <c r="Q137" s="23">
        <v>0</v>
      </c>
      <c r="R137" s="23">
        <v>13.906499999999999</v>
      </c>
      <c r="S137" s="13">
        <v>7.7671913835956893E-5</v>
      </c>
      <c r="T137" s="13">
        <f t="shared" si="7"/>
        <v>6.6477463705512125E-4</v>
      </c>
      <c r="U137" s="62">
        <f>+R137/'סכום נכסי הקרן'!$C$42</f>
        <v>4.450454719742529E-4</v>
      </c>
    </row>
    <row r="138" spans="2:21" ht="13.5" thickBot="1" x14ac:dyDescent="0.25">
      <c r="B138" s="58" t="s">
        <v>496</v>
      </c>
      <c r="C138" s="14" t="s">
        <v>497</v>
      </c>
      <c r="D138" s="14" t="s">
        <v>134</v>
      </c>
      <c r="E138" s="14" t="s">
        <v>222</v>
      </c>
      <c r="F138" s="21">
        <v>767</v>
      </c>
      <c r="G138" s="14" t="s">
        <v>303</v>
      </c>
      <c r="H138" s="14" t="s">
        <v>282</v>
      </c>
      <c r="I138" s="14" t="s">
        <v>96</v>
      </c>
      <c r="J138" s="54" t="s">
        <v>1091</v>
      </c>
      <c r="K138" s="23">
        <v>4.99</v>
      </c>
      <c r="L138" s="14" t="s">
        <v>49</v>
      </c>
      <c r="M138" s="13">
        <v>1.9400000000000001E-2</v>
      </c>
      <c r="N138" s="13">
        <v>4.7100000000000003E-2</v>
      </c>
      <c r="O138" s="23">
        <v>114000</v>
      </c>
      <c r="P138" s="24">
        <v>87.3</v>
      </c>
      <c r="Q138" s="23">
        <v>0</v>
      </c>
      <c r="R138" s="23">
        <v>99.522000000000006</v>
      </c>
      <c r="S138" s="13">
        <v>1.8584142700000001E-4</v>
      </c>
      <c r="T138" s="13">
        <f t="shared" si="7"/>
        <v>4.7574660359543941E-3</v>
      </c>
      <c r="U138" s="62">
        <f>+R138/'סכום נכסי הקרן'!$C$42</f>
        <v>3.184972168541445E-3</v>
      </c>
    </row>
    <row r="139" spans="2:21" ht="13.5" thickBot="1" x14ac:dyDescent="0.25">
      <c r="B139" s="58" t="s">
        <v>498</v>
      </c>
      <c r="C139" s="14" t="s">
        <v>499</v>
      </c>
      <c r="D139" s="14" t="s">
        <v>134</v>
      </c>
      <c r="E139" s="14" t="s">
        <v>222</v>
      </c>
      <c r="F139" s="21">
        <v>232</v>
      </c>
      <c r="G139" s="14" t="s">
        <v>500</v>
      </c>
      <c r="H139" s="14" t="s">
        <v>282</v>
      </c>
      <c r="I139" s="14" t="s">
        <v>96</v>
      </c>
      <c r="J139" s="54" t="s">
        <v>1091</v>
      </c>
      <c r="K139" s="23">
        <v>3.8</v>
      </c>
      <c r="L139" s="14" t="s">
        <v>49</v>
      </c>
      <c r="M139" s="13">
        <v>2.24E-2</v>
      </c>
      <c r="N139" s="13">
        <v>4.6300000000000001E-2</v>
      </c>
      <c r="O139" s="23">
        <v>3447.27</v>
      </c>
      <c r="P139" s="25">
        <v>92</v>
      </c>
      <c r="Q139" s="23">
        <v>0</v>
      </c>
      <c r="R139" s="23">
        <v>3.1714899999999999</v>
      </c>
      <c r="S139" s="13">
        <v>5.6071935866055503E-6</v>
      </c>
      <c r="T139" s="13">
        <f t="shared" si="7"/>
        <v>1.5160724220141276E-4</v>
      </c>
      <c r="U139" s="62">
        <f>+R139/'סכום נכסי הקרן'!$C$42</f>
        <v>1.0149622578733854E-4</v>
      </c>
    </row>
    <row r="140" spans="2:21" ht="13.5" thickBot="1" x14ac:dyDescent="0.25">
      <c r="B140" s="58" t="s">
        <v>501</v>
      </c>
      <c r="C140" s="14" t="s">
        <v>502</v>
      </c>
      <c r="D140" s="14" t="s">
        <v>134</v>
      </c>
      <c r="E140" s="14" t="s">
        <v>222</v>
      </c>
      <c r="F140" s="21">
        <v>323</v>
      </c>
      <c r="G140" s="14" t="s">
        <v>228</v>
      </c>
      <c r="H140" s="14" t="s">
        <v>282</v>
      </c>
      <c r="I140" s="14" t="s">
        <v>96</v>
      </c>
      <c r="J140" s="54" t="s">
        <v>1091</v>
      </c>
      <c r="K140" s="23">
        <v>0.98</v>
      </c>
      <c r="L140" s="14" t="s">
        <v>49</v>
      </c>
      <c r="M140" s="13">
        <v>3.5000000000000003E-2</v>
      </c>
      <c r="N140" s="13">
        <v>4.6699999999999998E-2</v>
      </c>
      <c r="O140" s="23">
        <v>229794.71</v>
      </c>
      <c r="P140" s="24">
        <v>98.94</v>
      </c>
      <c r="Q140" s="23">
        <v>0</v>
      </c>
      <c r="R140" s="23">
        <v>227.35889</v>
      </c>
      <c r="S140" s="13">
        <v>3.3060657E-4</v>
      </c>
      <c r="T140" s="13">
        <f t="shared" si="7"/>
        <v>1.0868473273721299E-2</v>
      </c>
      <c r="U140" s="62">
        <f>+R140/'סכום נכסי הקרן'!$C$42</f>
        <v>7.2760971134068425E-3</v>
      </c>
    </row>
    <row r="141" spans="2:21" ht="13.5" thickBot="1" x14ac:dyDescent="0.25">
      <c r="B141" s="58" t="s">
        <v>503</v>
      </c>
      <c r="C141" s="14" t="s">
        <v>504</v>
      </c>
      <c r="D141" s="14" t="s">
        <v>134</v>
      </c>
      <c r="E141" s="14" t="s">
        <v>222</v>
      </c>
      <c r="F141" s="21">
        <v>1431</v>
      </c>
      <c r="G141" s="14" t="s">
        <v>303</v>
      </c>
      <c r="H141" s="14" t="s">
        <v>505</v>
      </c>
      <c r="I141" s="14" t="s">
        <v>260</v>
      </c>
      <c r="J141" s="54" t="s">
        <v>1091</v>
      </c>
      <c r="K141" s="23">
        <v>0.5</v>
      </c>
      <c r="L141" s="14" t="s">
        <v>49</v>
      </c>
      <c r="M141" s="13">
        <v>4.1000000000000002E-2</v>
      </c>
      <c r="N141" s="13">
        <v>5.2299999999999999E-2</v>
      </c>
      <c r="O141" s="23">
        <v>35000</v>
      </c>
      <c r="P141" s="24">
        <v>99.49</v>
      </c>
      <c r="Q141" s="23">
        <v>0.71750000000000003</v>
      </c>
      <c r="R141" s="23">
        <v>35.539000000000001</v>
      </c>
      <c r="S141" s="13">
        <v>1.1666666600000001E-4</v>
      </c>
      <c r="T141" s="13">
        <f t="shared" si="7"/>
        <v>1.6988764841118871E-3</v>
      </c>
      <c r="U141" s="62">
        <f>+R141/'סכום נכסי הקרן'!$C$42</f>
        <v>1.1373437621610739E-3</v>
      </c>
    </row>
    <row r="142" spans="2:21" ht="13.5" thickBot="1" x14ac:dyDescent="0.25">
      <c r="B142" s="58" t="s">
        <v>506</v>
      </c>
      <c r="C142" s="14" t="s">
        <v>507</v>
      </c>
      <c r="D142" s="14" t="s">
        <v>134</v>
      </c>
      <c r="E142" s="14" t="s">
        <v>222</v>
      </c>
      <c r="F142" s="21">
        <v>1665</v>
      </c>
      <c r="G142" s="14" t="s">
        <v>413</v>
      </c>
      <c r="H142" s="14" t="s">
        <v>282</v>
      </c>
      <c r="I142" s="14" t="s">
        <v>96</v>
      </c>
      <c r="J142" s="54" t="s">
        <v>1091</v>
      </c>
      <c r="K142" s="23">
        <v>3.12</v>
      </c>
      <c r="L142" s="14" t="s">
        <v>49</v>
      </c>
      <c r="M142" s="13">
        <v>6.3500000000000001E-2</v>
      </c>
      <c r="N142" s="13">
        <v>5.7500000000000002E-2</v>
      </c>
      <c r="O142" s="23">
        <v>99000</v>
      </c>
      <c r="P142" s="24">
        <v>102.09</v>
      </c>
      <c r="Q142" s="23">
        <v>0</v>
      </c>
      <c r="R142" s="23">
        <v>101.06910000000001</v>
      </c>
      <c r="S142" s="13">
        <v>2.41463414E-4</v>
      </c>
      <c r="T142" s="13">
        <f t="shared" si="7"/>
        <v>4.8314223039577003E-3</v>
      </c>
      <c r="U142" s="62">
        <f>+R142/'סכום נכסי הקרן'!$C$42</f>
        <v>3.2344835373036328E-3</v>
      </c>
    </row>
    <row r="143" spans="2:21" ht="13.5" thickBot="1" x14ac:dyDescent="0.25">
      <c r="B143" s="58" t="s">
        <v>508</v>
      </c>
      <c r="C143" s="14" t="s">
        <v>509</v>
      </c>
      <c r="D143" s="14" t="s">
        <v>134</v>
      </c>
      <c r="E143" s="14" t="s">
        <v>222</v>
      </c>
      <c r="F143" s="21">
        <v>1737</v>
      </c>
      <c r="G143" s="14" t="s">
        <v>413</v>
      </c>
      <c r="H143" s="14" t="s">
        <v>282</v>
      </c>
      <c r="I143" s="14" t="s">
        <v>96</v>
      </c>
      <c r="J143" s="54" t="s">
        <v>1091</v>
      </c>
      <c r="K143" s="23">
        <v>0.99</v>
      </c>
      <c r="L143" s="14" t="s">
        <v>49</v>
      </c>
      <c r="M143" s="13">
        <v>3.3799999999999997E-2</v>
      </c>
      <c r="N143" s="13">
        <v>5.6000000000000001E-2</v>
      </c>
      <c r="O143" s="23">
        <v>61000</v>
      </c>
      <c r="P143" s="24">
        <v>97.94</v>
      </c>
      <c r="Q143" s="23">
        <v>0</v>
      </c>
      <c r="R143" s="23">
        <v>59.743400000000001</v>
      </c>
      <c r="S143" s="13">
        <v>2.9809573000000002E-4</v>
      </c>
      <c r="T143" s="13">
        <f t="shared" si="7"/>
        <v>2.8559232769883821E-3</v>
      </c>
      <c r="U143" s="62">
        <f>+R143/'סכום נכסי הקרן'!$C$42</f>
        <v>1.911949782500743E-3</v>
      </c>
    </row>
    <row r="144" spans="2:21" ht="13.5" thickBot="1" x14ac:dyDescent="0.25">
      <c r="B144" s="58" t="s">
        <v>510</v>
      </c>
      <c r="C144" s="14" t="s">
        <v>511</v>
      </c>
      <c r="D144" s="14" t="s">
        <v>134</v>
      </c>
      <c r="E144" s="14" t="s">
        <v>222</v>
      </c>
      <c r="F144" s="21">
        <v>1662</v>
      </c>
      <c r="G144" s="14" t="s">
        <v>413</v>
      </c>
      <c r="H144" s="14" t="s">
        <v>282</v>
      </c>
      <c r="I144" s="14" t="s">
        <v>96</v>
      </c>
      <c r="J144" s="54" t="s">
        <v>1091</v>
      </c>
      <c r="K144" s="23">
        <v>2.29</v>
      </c>
      <c r="L144" s="14" t="s">
        <v>49</v>
      </c>
      <c r="M144" s="13">
        <v>0.09</v>
      </c>
      <c r="N144" s="13">
        <v>7.7200000000000005E-2</v>
      </c>
      <c r="O144" s="23">
        <v>10000</v>
      </c>
      <c r="P144" s="24">
        <v>103.22</v>
      </c>
      <c r="Q144" s="23">
        <v>0</v>
      </c>
      <c r="R144" s="23">
        <v>10.321999999999999</v>
      </c>
      <c r="S144" s="13">
        <v>2.7777777777777799E-5</v>
      </c>
      <c r="T144" s="13">
        <f t="shared" si="7"/>
        <v>4.9342421196440231E-4</v>
      </c>
      <c r="U144" s="62">
        <f>+R144/'סכום נכסי הקרן'!$C$42</f>
        <v>3.3033181330444311E-4</v>
      </c>
    </row>
    <row r="145" spans="2:21" ht="13.5" thickBot="1" x14ac:dyDescent="0.25">
      <c r="B145" s="58" t="s">
        <v>510</v>
      </c>
      <c r="C145" s="14" t="s">
        <v>512</v>
      </c>
      <c r="D145" s="14" t="s">
        <v>134</v>
      </c>
      <c r="E145" s="14" t="s">
        <v>222</v>
      </c>
      <c r="F145" s="21">
        <v>1662</v>
      </c>
      <c r="G145" s="14" t="s">
        <v>413</v>
      </c>
      <c r="H145" s="14" t="s">
        <v>282</v>
      </c>
      <c r="I145" s="14" t="s">
        <v>96</v>
      </c>
      <c r="J145" s="54" t="s">
        <v>1091</v>
      </c>
      <c r="K145" s="23">
        <v>2.294</v>
      </c>
      <c r="L145" s="14" t="s">
        <v>49</v>
      </c>
      <c r="M145" s="13">
        <v>0.09</v>
      </c>
      <c r="N145" s="13">
        <v>7.7200000000000005E-2</v>
      </c>
      <c r="O145" s="23">
        <v>45000</v>
      </c>
      <c r="P145" s="24">
        <v>101.68689999999999</v>
      </c>
      <c r="Q145" s="23">
        <v>0</v>
      </c>
      <c r="R145" s="23">
        <v>45.759099999999997</v>
      </c>
      <c r="S145" s="13">
        <v>1.25E-4</v>
      </c>
      <c r="T145" s="13">
        <f t="shared" si="7"/>
        <v>2.1874295541271347E-3</v>
      </c>
      <c r="U145" s="62">
        <f>+R145/'סכום נכסי הקרן'!$C$42</f>
        <v>1.4644145008892988E-3</v>
      </c>
    </row>
    <row r="146" spans="2:21" ht="13.5" thickBot="1" x14ac:dyDescent="0.25">
      <c r="B146" s="58" t="s">
        <v>513</v>
      </c>
      <c r="C146" s="14" t="s">
        <v>514</v>
      </c>
      <c r="D146" s="14" t="s">
        <v>134</v>
      </c>
      <c r="E146" s="14" t="s">
        <v>222</v>
      </c>
      <c r="F146" s="21">
        <v>777</v>
      </c>
      <c r="G146" s="14" t="s">
        <v>515</v>
      </c>
      <c r="H146" s="14" t="s">
        <v>282</v>
      </c>
      <c r="I146" s="14" t="s">
        <v>96</v>
      </c>
      <c r="J146" s="54" t="s">
        <v>1091</v>
      </c>
      <c r="K146" s="23">
        <v>3.03</v>
      </c>
      <c r="L146" s="14" t="s">
        <v>49</v>
      </c>
      <c r="M146" s="13">
        <v>5.0900000000000001E-2</v>
      </c>
      <c r="N146" s="13">
        <v>4.19E-2</v>
      </c>
      <c r="O146" s="23">
        <v>0.86</v>
      </c>
      <c r="P146" s="24">
        <v>103.81</v>
      </c>
      <c r="Q146" s="23">
        <v>0</v>
      </c>
      <c r="R146" s="23">
        <v>8.8999999999999995E-4</v>
      </c>
      <c r="S146" s="13">
        <v>1.38830881705341E-9</v>
      </c>
      <c r="T146" s="13">
        <f t="shared" si="7"/>
        <v>4.2544811920976373E-8</v>
      </c>
      <c r="U146" s="62">
        <f>+R146/'סכום נכסי הקרן'!$C$42</f>
        <v>2.8482398163239138E-8</v>
      </c>
    </row>
    <row r="147" spans="2:21" ht="13.5" thickBot="1" x14ac:dyDescent="0.25">
      <c r="B147" s="58" t="s">
        <v>516</v>
      </c>
      <c r="C147" s="14" t="s">
        <v>517</v>
      </c>
      <c r="D147" s="14" t="s">
        <v>134</v>
      </c>
      <c r="E147" s="14" t="s">
        <v>222</v>
      </c>
      <c r="F147" s="21">
        <v>141</v>
      </c>
      <c r="G147" s="14" t="s">
        <v>249</v>
      </c>
      <c r="H147" s="14" t="s">
        <v>282</v>
      </c>
      <c r="I147" s="14" t="s">
        <v>96</v>
      </c>
      <c r="J147" s="54" t="s">
        <v>1091</v>
      </c>
      <c r="K147" s="23">
        <v>1.31</v>
      </c>
      <c r="L147" s="14" t="s">
        <v>49</v>
      </c>
      <c r="M147" s="13">
        <v>2.7E-2</v>
      </c>
      <c r="N147" s="13">
        <v>4.6300000000000001E-2</v>
      </c>
      <c r="O147" s="23">
        <v>13080.2</v>
      </c>
      <c r="P147" s="24">
        <v>97.71</v>
      </c>
      <c r="Q147" s="23">
        <v>0</v>
      </c>
      <c r="R147" s="23">
        <v>12.780659999999999</v>
      </c>
      <c r="S147" s="13">
        <v>8.3641981166364702E-5</v>
      </c>
      <c r="T147" s="13">
        <f t="shared" si="7"/>
        <v>6.1095592800668077E-4</v>
      </c>
      <c r="U147" s="62">
        <f>+R147/'סכום נכסי הקרן'!$C$42</f>
        <v>4.0901555832470102E-4</v>
      </c>
    </row>
    <row r="148" spans="2:21" ht="13.5" thickBot="1" x14ac:dyDescent="0.25">
      <c r="B148" s="58" t="s">
        <v>518</v>
      </c>
      <c r="C148" s="14" t="s">
        <v>519</v>
      </c>
      <c r="D148" s="14" t="s">
        <v>134</v>
      </c>
      <c r="E148" s="14" t="s">
        <v>222</v>
      </c>
      <c r="F148" s="21">
        <v>141</v>
      </c>
      <c r="G148" s="14" t="s">
        <v>249</v>
      </c>
      <c r="H148" s="14" t="s">
        <v>282</v>
      </c>
      <c r="I148" s="14" t="s">
        <v>96</v>
      </c>
      <c r="J148" s="54" t="s">
        <v>1091</v>
      </c>
      <c r="K148" s="23">
        <v>3.63</v>
      </c>
      <c r="L148" s="14" t="s">
        <v>49</v>
      </c>
      <c r="M148" s="13">
        <v>4.5600000000000002E-2</v>
      </c>
      <c r="N148" s="13">
        <v>5.0900000000000001E-2</v>
      </c>
      <c r="O148" s="23">
        <v>400484.89</v>
      </c>
      <c r="P148" s="24">
        <v>98.58</v>
      </c>
      <c r="Q148" s="23">
        <v>0</v>
      </c>
      <c r="R148" s="23">
        <v>394.798</v>
      </c>
      <c r="S148" s="13">
        <v>7.7587622599999996E-4</v>
      </c>
      <c r="T148" s="13">
        <f t="shared" si="7"/>
        <v>1.8872591749188348E-2</v>
      </c>
      <c r="U148" s="62">
        <f>+R148/'סכום נכסי הקרן'!$C$42</f>
        <v>1.263459980904549E-2</v>
      </c>
    </row>
    <row r="149" spans="2:21" ht="13.5" thickBot="1" x14ac:dyDescent="0.25">
      <c r="B149" s="58" t="s">
        <v>520</v>
      </c>
      <c r="C149" s="14" t="s">
        <v>521</v>
      </c>
      <c r="D149" s="14" t="s">
        <v>134</v>
      </c>
      <c r="E149" s="14" t="s">
        <v>222</v>
      </c>
      <c r="F149" s="21">
        <v>390</v>
      </c>
      <c r="G149" s="14" t="s">
        <v>228</v>
      </c>
      <c r="H149" s="14" t="s">
        <v>353</v>
      </c>
      <c r="I149" s="14" t="s">
        <v>96</v>
      </c>
      <c r="J149" s="54" t="s">
        <v>1091</v>
      </c>
      <c r="K149" s="23">
        <v>1.55</v>
      </c>
      <c r="L149" s="14" t="s">
        <v>49</v>
      </c>
      <c r="M149" s="13">
        <v>6.9900000000000004E-2</v>
      </c>
      <c r="N149" s="13">
        <v>6.0900000000000003E-2</v>
      </c>
      <c r="O149" s="23">
        <v>18000</v>
      </c>
      <c r="P149" s="24">
        <v>102.21</v>
      </c>
      <c r="Q149" s="23">
        <v>0</v>
      </c>
      <c r="R149" s="23">
        <v>18.3978</v>
      </c>
      <c r="S149" s="13">
        <v>1.2862812601183001E-5</v>
      </c>
      <c r="T149" s="13">
        <f t="shared" si="7"/>
        <v>8.7947296714577434E-4</v>
      </c>
      <c r="U149" s="62">
        <f>+R149/'סכום נכסי הקרן'!$C$42</f>
        <v>5.8877917407600122E-4</v>
      </c>
    </row>
    <row r="150" spans="2:21" ht="13.5" thickBot="1" x14ac:dyDescent="0.25">
      <c r="B150" s="58" t="s">
        <v>522</v>
      </c>
      <c r="C150" s="14" t="s">
        <v>523</v>
      </c>
      <c r="D150" s="14" t="s">
        <v>134</v>
      </c>
      <c r="E150" s="14" t="s">
        <v>222</v>
      </c>
      <c r="F150" s="21">
        <v>390</v>
      </c>
      <c r="G150" s="14" t="s">
        <v>228</v>
      </c>
      <c r="H150" s="14" t="s">
        <v>353</v>
      </c>
      <c r="I150" s="14" t="s">
        <v>96</v>
      </c>
      <c r="J150" s="54" t="s">
        <v>1091</v>
      </c>
      <c r="K150" s="23">
        <v>4.96</v>
      </c>
      <c r="L150" s="14" t="s">
        <v>49</v>
      </c>
      <c r="M150" s="13">
        <v>2.41E-2</v>
      </c>
      <c r="N150" s="13">
        <v>5.5500000000000001E-2</v>
      </c>
      <c r="O150" s="23">
        <v>14000</v>
      </c>
      <c r="P150" s="24">
        <v>87.72</v>
      </c>
      <c r="Q150" s="23">
        <v>0</v>
      </c>
      <c r="R150" s="23">
        <v>12.280799999999999</v>
      </c>
      <c r="S150" s="13">
        <v>7.9495585113027406E-6</v>
      </c>
      <c r="T150" s="13">
        <f t="shared" si="7"/>
        <v>5.8706104071811979E-4</v>
      </c>
      <c r="U150" s="62">
        <f>+R150/'סכום נכסי הקרן'!$C$42</f>
        <v>3.930186914192216E-4</v>
      </c>
    </row>
    <row r="151" spans="2:21" ht="13.5" thickBot="1" x14ac:dyDescent="0.25">
      <c r="B151" s="58" t="s">
        <v>524</v>
      </c>
      <c r="C151" s="14" t="s">
        <v>525</v>
      </c>
      <c r="D151" s="14" t="s">
        <v>134</v>
      </c>
      <c r="E151" s="14" t="s">
        <v>222</v>
      </c>
      <c r="F151" s="21">
        <v>390</v>
      </c>
      <c r="G151" s="14" t="s">
        <v>228</v>
      </c>
      <c r="H151" s="14" t="s">
        <v>353</v>
      </c>
      <c r="I151" s="14" t="s">
        <v>96</v>
      </c>
      <c r="J151" s="54" t="s">
        <v>1091</v>
      </c>
      <c r="K151" s="23">
        <v>6.7</v>
      </c>
      <c r="L151" s="14" t="s">
        <v>49</v>
      </c>
      <c r="M151" s="13">
        <v>4.9399999999999999E-2</v>
      </c>
      <c r="N151" s="13">
        <v>6.1199999999999997E-2</v>
      </c>
      <c r="O151" s="23">
        <v>12000</v>
      </c>
      <c r="P151" s="24">
        <v>96.55</v>
      </c>
      <c r="Q151" s="23">
        <v>0</v>
      </c>
      <c r="R151" s="23">
        <v>11.586</v>
      </c>
      <c r="S151" s="13">
        <v>1.33689690630915E-5</v>
      </c>
      <c r="T151" s="13">
        <f t="shared" si="7"/>
        <v>5.5384740552408122E-4</v>
      </c>
      <c r="U151" s="62">
        <f>+R151/'סכום נכסי הקרן'!$C$42</f>
        <v>3.7078321923515582E-4</v>
      </c>
    </row>
    <row r="152" spans="2:21" ht="13.5" thickBot="1" x14ac:dyDescent="0.25">
      <c r="B152" s="58" t="s">
        <v>526</v>
      </c>
      <c r="C152" s="14" t="s">
        <v>527</v>
      </c>
      <c r="D152" s="14" t="s">
        <v>134</v>
      </c>
      <c r="E152" s="14" t="s">
        <v>222</v>
      </c>
      <c r="F152" s="21">
        <v>694</v>
      </c>
      <c r="G152" s="14" t="s">
        <v>392</v>
      </c>
      <c r="H152" s="14" t="s">
        <v>353</v>
      </c>
      <c r="I152" s="14" t="s">
        <v>96</v>
      </c>
      <c r="J152" s="54" t="s">
        <v>1091</v>
      </c>
      <c r="K152" s="23">
        <v>2.9980000000000002</v>
      </c>
      <c r="L152" s="14" t="s">
        <v>49</v>
      </c>
      <c r="M152" s="13">
        <v>2.0400000000000001E-2</v>
      </c>
      <c r="N152" s="13">
        <v>4.7899999999999998E-2</v>
      </c>
      <c r="O152" s="23">
        <v>30000</v>
      </c>
      <c r="P152" s="24">
        <v>92.341300000000004</v>
      </c>
      <c r="Q152" s="23">
        <v>0</v>
      </c>
      <c r="R152" s="23">
        <v>27.702390000000001</v>
      </c>
      <c r="S152" s="13">
        <v>6.6649922873042504E-5</v>
      </c>
      <c r="T152" s="13">
        <f t="shared" si="7"/>
        <v>1.3242617666421761E-3</v>
      </c>
      <c r="U152" s="62">
        <f>+R152/'סכום נכסי הקרן'!$C$42</f>
        <v>8.8655112590262292E-4</v>
      </c>
    </row>
    <row r="153" spans="2:21" ht="13.5" thickBot="1" x14ac:dyDescent="0.25">
      <c r="B153" s="58" t="s">
        <v>528</v>
      </c>
      <c r="C153" s="14" t="s">
        <v>529</v>
      </c>
      <c r="D153" s="14" t="s">
        <v>134</v>
      </c>
      <c r="E153" s="14" t="s">
        <v>222</v>
      </c>
      <c r="F153" s="21">
        <v>1772</v>
      </c>
      <c r="G153" s="14" t="s">
        <v>413</v>
      </c>
      <c r="H153" s="14" t="s">
        <v>353</v>
      </c>
      <c r="I153" s="14" t="s">
        <v>96</v>
      </c>
      <c r="J153" s="54" t="s">
        <v>1091</v>
      </c>
      <c r="K153" s="23">
        <v>1.63</v>
      </c>
      <c r="L153" s="14" t="s">
        <v>49</v>
      </c>
      <c r="M153" s="13">
        <v>4.8000000000000001E-2</v>
      </c>
      <c r="N153" s="13">
        <v>5.6000000000000001E-2</v>
      </c>
      <c r="O153" s="23">
        <v>2127.35</v>
      </c>
      <c r="P153" s="24">
        <v>99.65</v>
      </c>
      <c r="Q153" s="23">
        <v>0</v>
      </c>
      <c r="R153" s="23">
        <v>2.1198999999999999</v>
      </c>
      <c r="S153" s="13">
        <v>5.6729333333333304E-6</v>
      </c>
      <c r="T153" s="13">
        <f t="shared" si="7"/>
        <v>1.0133791774300878E-4</v>
      </c>
      <c r="U153" s="62">
        <f>+R153/'סכום נכסי הקרן'!$C$42</f>
        <v>6.7842512209270392E-5</v>
      </c>
    </row>
    <row r="154" spans="2:21" ht="13.5" thickBot="1" x14ac:dyDescent="0.25">
      <c r="B154" s="58" t="s">
        <v>530</v>
      </c>
      <c r="C154" s="14" t="s">
        <v>531</v>
      </c>
      <c r="D154" s="14" t="s">
        <v>134</v>
      </c>
      <c r="E154" s="14" t="s">
        <v>222</v>
      </c>
      <c r="F154" s="21">
        <v>2072</v>
      </c>
      <c r="G154" s="14" t="s">
        <v>374</v>
      </c>
      <c r="H154" s="14" t="s">
        <v>353</v>
      </c>
      <c r="I154" s="14" t="s">
        <v>96</v>
      </c>
      <c r="J154" s="54" t="s">
        <v>1091</v>
      </c>
      <c r="K154" s="23">
        <v>3.22</v>
      </c>
      <c r="L154" s="14" t="s">
        <v>49</v>
      </c>
      <c r="M154" s="13">
        <v>4.6800000000000001E-2</v>
      </c>
      <c r="N154" s="13">
        <v>5.1799999999999999E-2</v>
      </c>
      <c r="O154" s="23">
        <v>454233.33</v>
      </c>
      <c r="P154" s="24">
        <v>99.36</v>
      </c>
      <c r="Q154" s="23">
        <v>0</v>
      </c>
      <c r="R154" s="23">
        <v>451.32623999999998</v>
      </c>
      <c r="S154" s="13">
        <v>9.6889261599999998E-4</v>
      </c>
      <c r="T154" s="13">
        <f t="shared" si="7"/>
        <v>2.1574820220001623E-2</v>
      </c>
      <c r="U154" s="62">
        <f>+R154/'סכום נכסי הקרן'!$C$42</f>
        <v>1.4443655808087222E-2</v>
      </c>
    </row>
    <row r="155" spans="2:21" ht="13.5" thickBot="1" x14ac:dyDescent="0.25">
      <c r="B155" s="58" t="s">
        <v>532</v>
      </c>
      <c r="C155" s="14" t="s">
        <v>533</v>
      </c>
      <c r="D155" s="14" t="s">
        <v>134</v>
      </c>
      <c r="E155" s="14" t="s">
        <v>222</v>
      </c>
      <c r="F155" s="21">
        <v>224</v>
      </c>
      <c r="G155" s="14" t="s">
        <v>303</v>
      </c>
      <c r="H155" s="14" t="s">
        <v>353</v>
      </c>
      <c r="I155" s="14" t="s">
        <v>96</v>
      </c>
      <c r="J155" s="54" t="s">
        <v>1091</v>
      </c>
      <c r="K155" s="23">
        <v>5.82</v>
      </c>
      <c r="L155" s="14" t="s">
        <v>49</v>
      </c>
      <c r="M155" s="13">
        <v>5.2499999999999998E-2</v>
      </c>
      <c r="N155" s="13">
        <v>5.11E-2</v>
      </c>
      <c r="O155" s="23">
        <v>431000</v>
      </c>
      <c r="P155" s="24">
        <v>101.5</v>
      </c>
      <c r="Q155" s="23">
        <v>0</v>
      </c>
      <c r="R155" s="23">
        <v>437.46499999999997</v>
      </c>
      <c r="S155" s="13">
        <v>8.6200000000000003E-4</v>
      </c>
      <c r="T155" s="13">
        <f t="shared" si="7"/>
        <v>2.0912209153943741E-2</v>
      </c>
      <c r="U155" s="62">
        <f>+R155/'סכום נכסי הקרן'!$C$42</f>
        <v>1.4000058778068999E-2</v>
      </c>
    </row>
    <row r="156" spans="2:21" ht="13.5" thickBot="1" x14ac:dyDescent="0.25">
      <c r="B156" s="58" t="s">
        <v>534</v>
      </c>
      <c r="C156" s="14" t="s">
        <v>535</v>
      </c>
      <c r="D156" s="14" t="s">
        <v>134</v>
      </c>
      <c r="E156" s="14" t="s">
        <v>222</v>
      </c>
      <c r="F156" s="21">
        <v>1324</v>
      </c>
      <c r="G156" s="14" t="s">
        <v>303</v>
      </c>
      <c r="H156" s="14" t="s">
        <v>353</v>
      </c>
      <c r="I156" s="14" t="s">
        <v>96</v>
      </c>
      <c r="J156" s="54" t="s">
        <v>1091</v>
      </c>
      <c r="K156" s="23">
        <v>0.56999999999999995</v>
      </c>
      <c r="L156" s="14" t="s">
        <v>49</v>
      </c>
      <c r="M156" s="13">
        <v>3.9199999999999999E-2</v>
      </c>
      <c r="N156" s="13">
        <v>4.2299999999999997E-2</v>
      </c>
      <c r="O156" s="23">
        <v>55500</v>
      </c>
      <c r="P156" s="24">
        <v>101.49</v>
      </c>
      <c r="Q156" s="23">
        <v>0</v>
      </c>
      <c r="R156" s="23">
        <v>56.326949999999997</v>
      </c>
      <c r="S156" s="13">
        <v>5.7821293655076703E-5</v>
      </c>
      <c r="T156" s="13">
        <f t="shared" si="7"/>
        <v>2.6926061728452136E-3</v>
      </c>
      <c r="U156" s="62">
        <f>+R156/'סכום נכסי הקרן'!$C$42</f>
        <v>1.8026141766526549E-3</v>
      </c>
    </row>
    <row r="157" spans="2:21" ht="13.5" thickBot="1" x14ac:dyDescent="0.25">
      <c r="B157" s="58" t="s">
        <v>536</v>
      </c>
      <c r="C157" s="14" t="s">
        <v>537</v>
      </c>
      <c r="D157" s="14" t="s">
        <v>134</v>
      </c>
      <c r="E157" s="14" t="s">
        <v>222</v>
      </c>
      <c r="F157" s="21">
        <v>1431</v>
      </c>
      <c r="G157" s="14" t="s">
        <v>303</v>
      </c>
      <c r="H157" s="14" t="s">
        <v>361</v>
      </c>
      <c r="I157" s="14" t="s">
        <v>260</v>
      </c>
      <c r="J157" s="54" t="s">
        <v>1091</v>
      </c>
      <c r="K157" s="23">
        <v>7.61</v>
      </c>
      <c r="L157" s="14" t="s">
        <v>49</v>
      </c>
      <c r="M157" s="13">
        <v>5.28E-2</v>
      </c>
      <c r="N157" s="13">
        <v>5.1799999999999999E-2</v>
      </c>
      <c r="O157" s="23">
        <v>62000</v>
      </c>
      <c r="P157" s="24">
        <v>101.2</v>
      </c>
      <c r="Q157" s="23">
        <v>1.0314099999999999</v>
      </c>
      <c r="R157" s="23">
        <v>63.775410000000001</v>
      </c>
      <c r="S157" s="13">
        <v>2.0666666600000001E-4</v>
      </c>
      <c r="T157" s="13">
        <f t="shared" si="7"/>
        <v>3.0486660939698382E-3</v>
      </c>
      <c r="U157" s="62">
        <f>+R157/'סכום נכסי הקרן'!$C$42</f>
        <v>2.0409849670155315E-3</v>
      </c>
    </row>
    <row r="158" spans="2:21" ht="13.5" thickBot="1" x14ac:dyDescent="0.25">
      <c r="B158" s="58" t="s">
        <v>538</v>
      </c>
      <c r="C158" s="14" t="s">
        <v>539</v>
      </c>
      <c r="D158" s="14" t="s">
        <v>134</v>
      </c>
      <c r="E158" s="14" t="s">
        <v>222</v>
      </c>
      <c r="F158" s="21">
        <v>1665</v>
      </c>
      <c r="G158" s="14" t="s">
        <v>413</v>
      </c>
      <c r="H158" s="14" t="s">
        <v>353</v>
      </c>
      <c r="I158" s="14" t="s">
        <v>96</v>
      </c>
      <c r="J158" s="54" t="s">
        <v>1091</v>
      </c>
      <c r="K158" s="23">
        <v>3.87</v>
      </c>
      <c r="L158" s="14" t="s">
        <v>49</v>
      </c>
      <c r="M158" s="13">
        <v>4.4999999999999998E-2</v>
      </c>
      <c r="N158" s="13">
        <v>6.59E-2</v>
      </c>
      <c r="O158" s="23">
        <v>0.37</v>
      </c>
      <c r="P158" s="24">
        <v>93.55</v>
      </c>
      <c r="Q158" s="23">
        <v>0</v>
      </c>
      <c r="R158" s="23">
        <v>3.5E-4</v>
      </c>
      <c r="S158" s="13">
        <v>4.5020303718941901E-10</v>
      </c>
      <c r="T158" s="13">
        <f t="shared" si="7"/>
        <v>1.6731105811619922E-8</v>
      </c>
      <c r="U158" s="62">
        <f>+R158/'סכום נכסי הקרן'!$C$42</f>
        <v>1.1200943097903033E-8</v>
      </c>
    </row>
    <row r="159" spans="2:21" ht="13.5" thickBot="1" x14ac:dyDescent="0.25">
      <c r="B159" s="58" t="s">
        <v>540</v>
      </c>
      <c r="C159" s="14" t="s">
        <v>541</v>
      </c>
      <c r="D159" s="14" t="s">
        <v>134</v>
      </c>
      <c r="E159" s="14" t="s">
        <v>222</v>
      </c>
      <c r="F159" s="21">
        <v>1665</v>
      </c>
      <c r="G159" s="14" t="s">
        <v>413</v>
      </c>
      <c r="H159" s="14" t="s">
        <v>353</v>
      </c>
      <c r="I159" s="14" t="s">
        <v>96</v>
      </c>
      <c r="J159" s="54" t="s">
        <v>1091</v>
      </c>
      <c r="K159" s="23">
        <v>1.1200000000000001</v>
      </c>
      <c r="L159" s="14" t="s">
        <v>49</v>
      </c>
      <c r="M159" s="13">
        <v>5.8000000000000003E-2</v>
      </c>
      <c r="N159" s="13">
        <v>5.5599999999999997E-2</v>
      </c>
      <c r="O159" s="23">
        <v>101608.75</v>
      </c>
      <c r="P159" s="24">
        <v>100.85</v>
      </c>
      <c r="Q159" s="23">
        <v>0</v>
      </c>
      <c r="R159" s="23">
        <v>102.47242</v>
      </c>
      <c r="S159" s="13">
        <v>4.3402760899999998E-4</v>
      </c>
      <c r="T159" s="13">
        <f t="shared" si="7"/>
        <v>4.8985054336935932E-3</v>
      </c>
      <c r="U159" s="62">
        <f>+R159/'סכום נכסי הקרן'!$C$42</f>
        <v>3.2793935586412021E-3</v>
      </c>
    </row>
    <row r="160" spans="2:21" ht="13.5" thickBot="1" x14ac:dyDescent="0.25">
      <c r="B160" s="58" t="s">
        <v>542</v>
      </c>
      <c r="C160" s="14" t="s">
        <v>543</v>
      </c>
      <c r="D160" s="14" t="s">
        <v>134</v>
      </c>
      <c r="E160" s="14" t="s">
        <v>222</v>
      </c>
      <c r="F160" s="21">
        <v>1527</v>
      </c>
      <c r="G160" s="14" t="s">
        <v>303</v>
      </c>
      <c r="H160" s="14" t="s">
        <v>361</v>
      </c>
      <c r="I160" s="14" t="s">
        <v>260</v>
      </c>
      <c r="J160" s="54" t="s">
        <v>1091</v>
      </c>
      <c r="K160" s="23">
        <v>1.53</v>
      </c>
      <c r="L160" s="14" t="s">
        <v>49</v>
      </c>
      <c r="M160" s="13">
        <v>3.61E-2</v>
      </c>
      <c r="N160" s="13">
        <v>4.41E-2</v>
      </c>
      <c r="O160" s="23">
        <v>56343</v>
      </c>
      <c r="P160" s="24">
        <v>100.37</v>
      </c>
      <c r="Q160" s="23">
        <v>0</v>
      </c>
      <c r="R160" s="23">
        <v>56.551470000000002</v>
      </c>
      <c r="S160" s="13">
        <v>7.3411074918566799E-5</v>
      </c>
      <c r="T160" s="13">
        <f t="shared" si="7"/>
        <v>2.7033389382075707E-3</v>
      </c>
      <c r="U160" s="62">
        <f>+R160/'סכום נכסי הקרן'!$C$42</f>
        <v>1.809799421636487E-3</v>
      </c>
    </row>
    <row r="161" spans="2:21" ht="13.5" thickBot="1" x14ac:dyDescent="0.25">
      <c r="B161" s="58" t="s">
        <v>544</v>
      </c>
      <c r="C161" s="14" t="s">
        <v>545</v>
      </c>
      <c r="D161" s="14" t="s">
        <v>134</v>
      </c>
      <c r="E161" s="14" t="s">
        <v>222</v>
      </c>
      <c r="F161" s="21">
        <v>1527</v>
      </c>
      <c r="G161" s="14" t="s">
        <v>303</v>
      </c>
      <c r="H161" s="14" t="s">
        <v>361</v>
      </c>
      <c r="I161" s="14" t="s">
        <v>260</v>
      </c>
      <c r="J161" s="54" t="s">
        <v>1091</v>
      </c>
      <c r="K161" s="23">
        <v>5.63</v>
      </c>
      <c r="L161" s="14" t="s">
        <v>49</v>
      </c>
      <c r="M161" s="13">
        <v>4.6899999999999997E-2</v>
      </c>
      <c r="N161" s="13">
        <v>4.99E-2</v>
      </c>
      <c r="O161" s="23">
        <v>46000</v>
      </c>
      <c r="P161" s="24">
        <v>98.93</v>
      </c>
      <c r="Q161" s="23">
        <v>0</v>
      </c>
      <c r="R161" s="23">
        <v>45.507800000000003</v>
      </c>
      <c r="S161" s="13">
        <v>9.2E-5</v>
      </c>
      <c r="T161" s="13">
        <f t="shared" si="7"/>
        <v>2.1754166201543917E-3</v>
      </c>
      <c r="U161" s="62">
        <f>+R161/'סכום נכסי הקרן'!$C$42</f>
        <v>1.4563722237450048E-3</v>
      </c>
    </row>
    <row r="162" spans="2:21" ht="13.5" thickBot="1" x14ac:dyDescent="0.25">
      <c r="B162" s="58" t="s">
        <v>546</v>
      </c>
      <c r="C162" s="14" t="s">
        <v>547</v>
      </c>
      <c r="D162" s="14" t="s">
        <v>134</v>
      </c>
      <c r="E162" s="14" t="s">
        <v>222</v>
      </c>
      <c r="F162" s="21">
        <v>1662</v>
      </c>
      <c r="G162" s="14" t="s">
        <v>413</v>
      </c>
      <c r="H162" s="14" t="s">
        <v>353</v>
      </c>
      <c r="I162" s="14" t="s">
        <v>96</v>
      </c>
      <c r="J162" s="54" t="s">
        <v>1091</v>
      </c>
      <c r="K162" s="23">
        <v>0.99</v>
      </c>
      <c r="L162" s="14" t="s">
        <v>49</v>
      </c>
      <c r="M162" s="13">
        <v>3.9300000000000002E-2</v>
      </c>
      <c r="N162" s="13">
        <v>0.1255</v>
      </c>
      <c r="O162" s="23">
        <v>24115</v>
      </c>
      <c r="P162" s="24">
        <v>93.76</v>
      </c>
      <c r="Q162" s="23">
        <v>0</v>
      </c>
      <c r="R162" s="23">
        <v>22.610220000000002</v>
      </c>
      <c r="S162" s="13">
        <v>2.07088166177018E-5</v>
      </c>
      <c r="T162" s="13">
        <f t="shared" si="7"/>
        <v>1.0808399521257286E-3</v>
      </c>
      <c r="U162" s="62">
        <f>+R162/'סכום נכסי הקרן'!$C$42</f>
        <v>7.2358796471734034E-4</v>
      </c>
    </row>
    <row r="163" spans="2:21" ht="13.5" thickBot="1" x14ac:dyDescent="0.25">
      <c r="B163" s="58" t="s">
        <v>548</v>
      </c>
      <c r="C163" s="14" t="s">
        <v>549</v>
      </c>
      <c r="D163" s="14" t="s">
        <v>134</v>
      </c>
      <c r="E163" s="14" t="s">
        <v>222</v>
      </c>
      <c r="F163" s="21">
        <v>1585</v>
      </c>
      <c r="G163" s="14" t="s">
        <v>374</v>
      </c>
      <c r="H163" s="14" t="s">
        <v>353</v>
      </c>
      <c r="I163" s="14" t="s">
        <v>96</v>
      </c>
      <c r="J163" s="54" t="s">
        <v>1091</v>
      </c>
      <c r="K163" s="23">
        <v>1.37</v>
      </c>
      <c r="L163" s="14" t="s">
        <v>49</v>
      </c>
      <c r="M163" s="13">
        <v>2.75E-2</v>
      </c>
      <c r="N163" s="13">
        <v>4.9399999999999999E-2</v>
      </c>
      <c r="O163" s="23">
        <v>69000</v>
      </c>
      <c r="P163" s="24">
        <v>98.05</v>
      </c>
      <c r="Q163" s="23">
        <v>0</v>
      </c>
      <c r="R163" s="23">
        <v>67.654499999999999</v>
      </c>
      <c r="S163" s="13">
        <v>2.5556720599999999E-4</v>
      </c>
      <c r="T163" s="13">
        <f t="shared" si="7"/>
        <v>3.2340988518064001E-3</v>
      </c>
      <c r="U163" s="62">
        <f>+R163/'סכום נכסי הקרן'!$C$42</f>
        <v>2.1651262994773733E-3</v>
      </c>
    </row>
    <row r="164" spans="2:21" ht="13.5" thickBot="1" x14ac:dyDescent="0.25">
      <c r="B164" s="58" t="s">
        <v>550</v>
      </c>
      <c r="C164" s="14" t="s">
        <v>551</v>
      </c>
      <c r="D164" s="14" t="s">
        <v>134</v>
      </c>
      <c r="E164" s="14" t="s">
        <v>222</v>
      </c>
      <c r="F164" s="21">
        <v>1585</v>
      </c>
      <c r="G164" s="14" t="s">
        <v>374</v>
      </c>
      <c r="H164" s="14" t="s">
        <v>353</v>
      </c>
      <c r="I164" s="14" t="s">
        <v>96</v>
      </c>
      <c r="J164" s="54" t="s">
        <v>1091</v>
      </c>
      <c r="K164" s="23">
        <v>2.29</v>
      </c>
      <c r="L164" s="14" t="s">
        <v>49</v>
      </c>
      <c r="M164" s="13">
        <v>2.3E-2</v>
      </c>
      <c r="N164" s="13">
        <v>4.9500000000000002E-2</v>
      </c>
      <c r="O164" s="23">
        <v>36516.129999999997</v>
      </c>
      <c r="P164" s="24">
        <v>95.03</v>
      </c>
      <c r="Q164" s="23">
        <v>0</v>
      </c>
      <c r="R164" s="23">
        <v>34.701279999999997</v>
      </c>
      <c r="S164" s="13">
        <v>4.3491678041862898E-5</v>
      </c>
      <c r="T164" s="13">
        <f t="shared" si="7"/>
        <v>1.6588308213675719E-3</v>
      </c>
      <c r="U164" s="62">
        <f>+R164/'סכום נכסי הקרן'!$C$42</f>
        <v>1.1105344648697157E-3</v>
      </c>
    </row>
    <row r="165" spans="2:21" ht="13.5" thickBot="1" x14ac:dyDescent="0.25">
      <c r="B165" s="58" t="s">
        <v>552</v>
      </c>
      <c r="C165" s="14" t="s">
        <v>553</v>
      </c>
      <c r="D165" s="14" t="s">
        <v>134</v>
      </c>
      <c r="E165" s="14" t="s">
        <v>222</v>
      </c>
      <c r="F165" s="21">
        <v>1585</v>
      </c>
      <c r="G165" s="14" t="s">
        <v>374</v>
      </c>
      <c r="H165" s="14" t="s">
        <v>353</v>
      </c>
      <c r="I165" s="14" t="s">
        <v>96</v>
      </c>
      <c r="J165" s="54" t="s">
        <v>1091</v>
      </c>
      <c r="K165" s="23">
        <v>2.37</v>
      </c>
      <c r="L165" s="14" t="s">
        <v>49</v>
      </c>
      <c r="M165" s="13">
        <v>2.1499999999999998E-2</v>
      </c>
      <c r="N165" s="13">
        <v>5.1799999999999999E-2</v>
      </c>
      <c r="O165" s="23">
        <v>316932.21999999997</v>
      </c>
      <c r="P165" s="24">
        <v>93.26</v>
      </c>
      <c r="Q165" s="23">
        <v>2.7699699999999998</v>
      </c>
      <c r="R165" s="23">
        <v>298.34096</v>
      </c>
      <c r="S165" s="13">
        <v>3.0755217000000002E-4</v>
      </c>
      <c r="T165" s="13">
        <f t="shared" si="7"/>
        <v>1.4261640484857905E-2</v>
      </c>
      <c r="U165" s="62">
        <f>+R165/'סכום נכסי הקרן'!$C$42</f>
        <v>9.547714619239327E-3</v>
      </c>
    </row>
    <row r="166" spans="2:21" ht="13.5" thickBot="1" x14ac:dyDescent="0.25">
      <c r="B166" s="58" t="s">
        <v>554</v>
      </c>
      <c r="C166" s="14" t="s">
        <v>555</v>
      </c>
      <c r="D166" s="14" t="s">
        <v>134</v>
      </c>
      <c r="E166" s="14" t="s">
        <v>222</v>
      </c>
      <c r="F166" s="21">
        <v>1382</v>
      </c>
      <c r="G166" s="14" t="s">
        <v>249</v>
      </c>
      <c r="H166" s="14" t="s">
        <v>387</v>
      </c>
      <c r="I166" s="14" t="s">
        <v>96</v>
      </c>
      <c r="J166" s="54" t="s">
        <v>1091</v>
      </c>
      <c r="K166" s="23">
        <v>1.46</v>
      </c>
      <c r="L166" s="14" t="s">
        <v>49</v>
      </c>
      <c r="M166" s="13">
        <v>3.2500000000000001E-2</v>
      </c>
      <c r="N166" s="13">
        <v>5.74E-2</v>
      </c>
      <c r="O166" s="23">
        <v>300000</v>
      </c>
      <c r="P166" s="24">
        <v>97.29</v>
      </c>
      <c r="Q166" s="23">
        <v>0</v>
      </c>
      <c r="R166" s="23">
        <v>291.87</v>
      </c>
      <c r="S166" s="13">
        <v>5.6668476899999999E-4</v>
      </c>
      <c r="T166" s="13">
        <f t="shared" si="7"/>
        <v>1.3952308152107162E-2</v>
      </c>
      <c r="U166" s="62">
        <f>+R166/'סכום נכסי הקרן'!$C$42</f>
        <v>9.3406264628141666E-3</v>
      </c>
    </row>
    <row r="167" spans="2:21" ht="13.5" thickBot="1" x14ac:dyDescent="0.25">
      <c r="B167" s="58" t="s">
        <v>556</v>
      </c>
      <c r="C167" s="14" t="s">
        <v>557</v>
      </c>
      <c r="D167" s="14" t="s">
        <v>134</v>
      </c>
      <c r="E167" s="14" t="s">
        <v>222</v>
      </c>
      <c r="F167" s="21">
        <v>1382</v>
      </c>
      <c r="G167" s="14" t="s">
        <v>249</v>
      </c>
      <c r="H167" s="14" t="s">
        <v>387</v>
      </c>
      <c r="I167" s="14" t="s">
        <v>96</v>
      </c>
      <c r="J167" s="54" t="s">
        <v>1091</v>
      </c>
      <c r="K167" s="23">
        <v>2.17</v>
      </c>
      <c r="L167" s="14" t="s">
        <v>49</v>
      </c>
      <c r="M167" s="13">
        <v>5.7000000000000002E-2</v>
      </c>
      <c r="N167" s="13">
        <v>5.6500000000000002E-2</v>
      </c>
      <c r="O167" s="23">
        <v>60489.47</v>
      </c>
      <c r="P167" s="24">
        <v>100.54</v>
      </c>
      <c r="Q167" s="23">
        <v>0</v>
      </c>
      <c r="R167" s="23">
        <v>60.816110000000002</v>
      </c>
      <c r="S167" s="13">
        <v>1.08135995E-4</v>
      </c>
      <c r="T167" s="13">
        <f t="shared" si="7"/>
        <v>2.9072022041746184E-3</v>
      </c>
      <c r="U167" s="62">
        <f>+R167/'סכום נכסי הקרן'!$C$42</f>
        <v>1.9462793929880332E-3</v>
      </c>
    </row>
    <row r="168" spans="2:21" ht="13.5" thickBot="1" x14ac:dyDescent="0.25">
      <c r="B168" s="58" t="s">
        <v>558</v>
      </c>
      <c r="C168" s="14" t="s">
        <v>559</v>
      </c>
      <c r="D168" s="14" t="s">
        <v>134</v>
      </c>
      <c r="E168" s="14" t="s">
        <v>222</v>
      </c>
      <c r="F168" s="21">
        <v>1636</v>
      </c>
      <c r="G168" s="14" t="s">
        <v>249</v>
      </c>
      <c r="H168" s="14" t="s">
        <v>387</v>
      </c>
      <c r="I168" s="14" t="s">
        <v>96</v>
      </c>
      <c r="J168" s="54" t="s">
        <v>1091</v>
      </c>
      <c r="K168" s="23">
        <v>1.93</v>
      </c>
      <c r="L168" s="14" t="s">
        <v>49</v>
      </c>
      <c r="M168" s="13">
        <v>2.8000000000000001E-2</v>
      </c>
      <c r="N168" s="13">
        <v>5.4399999999999997E-2</v>
      </c>
      <c r="O168" s="23">
        <v>44973.73</v>
      </c>
      <c r="P168" s="24">
        <v>95.26</v>
      </c>
      <c r="Q168" s="23">
        <v>0</v>
      </c>
      <c r="R168" s="23">
        <v>42.84198</v>
      </c>
      <c r="S168" s="13">
        <v>1.72568273E-4</v>
      </c>
      <c r="T168" s="13">
        <f t="shared" si="7"/>
        <v>2.0479820015980128E-3</v>
      </c>
      <c r="U168" s="62">
        <f>+R168/'סכום נכסי הקרן'!$C$42</f>
        <v>1.3710588005185708E-3</v>
      </c>
    </row>
    <row r="169" spans="2:21" ht="13.5" thickBot="1" x14ac:dyDescent="0.25">
      <c r="B169" s="58" t="s">
        <v>560</v>
      </c>
      <c r="C169" s="14" t="s">
        <v>561</v>
      </c>
      <c r="D169" s="14" t="s">
        <v>134</v>
      </c>
      <c r="E169" s="14" t="s">
        <v>222</v>
      </c>
      <c r="F169" s="21">
        <v>1636</v>
      </c>
      <c r="G169" s="14" t="s">
        <v>249</v>
      </c>
      <c r="H169" s="14" t="s">
        <v>387</v>
      </c>
      <c r="I169" s="14" t="s">
        <v>96</v>
      </c>
      <c r="J169" s="54" t="s">
        <v>1091</v>
      </c>
      <c r="K169" s="23">
        <v>3.19</v>
      </c>
      <c r="L169" s="14" t="s">
        <v>49</v>
      </c>
      <c r="M169" s="13">
        <v>5.6500000000000002E-2</v>
      </c>
      <c r="N169" s="13">
        <v>6.0199999999999997E-2</v>
      </c>
      <c r="O169" s="23">
        <v>19000</v>
      </c>
      <c r="P169" s="24">
        <v>100.53</v>
      </c>
      <c r="Q169" s="23">
        <v>0</v>
      </c>
      <c r="R169" s="23">
        <v>19.1007</v>
      </c>
      <c r="S169" s="13">
        <v>4.4995718302174202E-5</v>
      </c>
      <c r="T169" s="13">
        <f t="shared" si="7"/>
        <v>9.1307380793145332E-4</v>
      </c>
      <c r="U169" s="62">
        <f>+R169/'סכום נכסי הקרן'!$C$42</f>
        <v>6.1127386808604702E-4</v>
      </c>
    </row>
    <row r="170" spans="2:21" ht="13.5" thickBot="1" x14ac:dyDescent="0.25">
      <c r="B170" s="58" t="s">
        <v>562</v>
      </c>
      <c r="C170" s="14" t="s">
        <v>563</v>
      </c>
      <c r="D170" s="14" t="s">
        <v>134</v>
      </c>
      <c r="E170" s="14" t="s">
        <v>222</v>
      </c>
      <c r="F170" s="21">
        <v>2063</v>
      </c>
      <c r="G170" s="14" t="s">
        <v>392</v>
      </c>
      <c r="H170" s="14" t="s">
        <v>387</v>
      </c>
      <c r="I170" s="14" t="s">
        <v>96</v>
      </c>
      <c r="J170" s="54" t="s">
        <v>1091</v>
      </c>
      <c r="K170" s="23">
        <v>1.48</v>
      </c>
      <c r="L170" s="14" t="s">
        <v>49</v>
      </c>
      <c r="M170" s="13">
        <v>3.9E-2</v>
      </c>
      <c r="N170" s="13">
        <v>5.2299999999999999E-2</v>
      </c>
      <c r="O170" s="23">
        <v>44000</v>
      </c>
      <c r="P170" s="24">
        <v>99.15</v>
      </c>
      <c r="Q170" s="23">
        <v>0</v>
      </c>
      <c r="R170" s="23">
        <v>43.625999999999998</v>
      </c>
      <c r="S170" s="13">
        <v>4.5797065396908302E-5</v>
      </c>
      <c r="T170" s="13">
        <f t="shared" si="7"/>
        <v>2.0854606346792305E-3</v>
      </c>
      <c r="U170" s="62">
        <f>+R170/'סכום נכסי הקרן'!$C$42</f>
        <v>1.3961495531117649E-3</v>
      </c>
    </row>
    <row r="171" spans="2:21" ht="13.5" thickBot="1" x14ac:dyDescent="0.25">
      <c r="B171" s="58" t="s">
        <v>564</v>
      </c>
      <c r="C171" s="14" t="s">
        <v>565</v>
      </c>
      <c r="D171" s="14" t="s">
        <v>134</v>
      </c>
      <c r="E171" s="14" t="s">
        <v>222</v>
      </c>
      <c r="F171" s="21">
        <v>1761</v>
      </c>
      <c r="G171" s="14" t="s">
        <v>401</v>
      </c>
      <c r="H171" s="14" t="s">
        <v>387</v>
      </c>
      <c r="I171" s="14" t="s">
        <v>96</v>
      </c>
      <c r="J171" s="54" t="s">
        <v>1091</v>
      </c>
      <c r="K171" s="23">
        <v>1.42</v>
      </c>
      <c r="L171" s="14" t="s">
        <v>49</v>
      </c>
      <c r="M171" s="13">
        <v>4.7500000000000001E-2</v>
      </c>
      <c r="N171" s="13">
        <v>6.93E-2</v>
      </c>
      <c r="O171" s="23">
        <v>255000</v>
      </c>
      <c r="P171" s="24">
        <v>98.47</v>
      </c>
      <c r="Q171" s="23">
        <v>0</v>
      </c>
      <c r="R171" s="23">
        <v>251.0985</v>
      </c>
      <c r="S171" s="13">
        <v>3.0785532000000002E-4</v>
      </c>
      <c r="T171" s="13">
        <f t="shared" si="7"/>
        <v>1.2003301636111557E-2</v>
      </c>
      <c r="U171" s="62">
        <f>+R171/'סכום נכסי הקרן'!$C$42</f>
        <v>8.0358286013394419E-3</v>
      </c>
    </row>
    <row r="172" spans="2:21" ht="13.5" thickBot="1" x14ac:dyDescent="0.25">
      <c r="B172" s="58" t="s">
        <v>566</v>
      </c>
      <c r="C172" s="14" t="s">
        <v>567</v>
      </c>
      <c r="D172" s="14" t="s">
        <v>134</v>
      </c>
      <c r="E172" s="14" t="s">
        <v>222</v>
      </c>
      <c r="F172" s="21">
        <v>1193</v>
      </c>
      <c r="G172" s="14" t="s">
        <v>419</v>
      </c>
      <c r="H172" s="14" t="s">
        <v>402</v>
      </c>
      <c r="I172" s="14" t="s">
        <v>260</v>
      </c>
      <c r="J172" s="54" t="s">
        <v>1091</v>
      </c>
      <c r="K172" s="23">
        <v>0.82</v>
      </c>
      <c r="L172" s="14" t="s">
        <v>49</v>
      </c>
      <c r="M172" s="13">
        <v>3.0499999999999999E-2</v>
      </c>
      <c r="N172" s="13">
        <v>4.8399999999999999E-2</v>
      </c>
      <c r="O172" s="23">
        <v>23000</v>
      </c>
      <c r="P172" s="24">
        <v>98.63</v>
      </c>
      <c r="Q172" s="23">
        <v>0</v>
      </c>
      <c r="R172" s="23">
        <v>22.684899999999999</v>
      </c>
      <c r="S172" s="13">
        <v>3.4265197700000002E-4</v>
      </c>
      <c r="T172" s="13">
        <f t="shared" si="7"/>
        <v>1.0844098920743336E-3</v>
      </c>
      <c r="U172" s="62">
        <f>+R172/'סכום נכסי הקרן'!$C$42</f>
        <v>7.2597792594748713E-4</v>
      </c>
    </row>
    <row r="173" spans="2:21" ht="13.5" thickBot="1" x14ac:dyDescent="0.25">
      <c r="B173" s="58" t="s">
        <v>568</v>
      </c>
      <c r="C173" s="14" t="s">
        <v>569</v>
      </c>
      <c r="D173" s="14" t="s">
        <v>134</v>
      </c>
      <c r="E173" s="14" t="s">
        <v>222</v>
      </c>
      <c r="F173" s="21">
        <v>576</v>
      </c>
      <c r="G173" s="14" t="s">
        <v>392</v>
      </c>
      <c r="H173" s="14" t="s">
        <v>387</v>
      </c>
      <c r="I173" s="14" t="s">
        <v>96</v>
      </c>
      <c r="J173" s="54" t="s">
        <v>1091</v>
      </c>
      <c r="K173" s="23">
        <v>1.72</v>
      </c>
      <c r="L173" s="14" t="s">
        <v>49</v>
      </c>
      <c r="M173" s="13">
        <v>3.5999999999999997E-2</v>
      </c>
      <c r="N173" s="13">
        <v>4.6899999999999997E-2</v>
      </c>
      <c r="O173" s="23">
        <v>2503.4499999999998</v>
      </c>
      <c r="P173" s="24">
        <v>99.16</v>
      </c>
      <c r="Q173" s="23">
        <v>0</v>
      </c>
      <c r="R173" s="23">
        <v>2.4824199999999998</v>
      </c>
      <c r="S173" s="13">
        <v>8.2227785203662802E-6</v>
      </c>
      <c r="T173" s="13">
        <f t="shared" si="7"/>
        <v>1.1866751911109007E-4</v>
      </c>
      <c r="U173" s="62">
        <f>+R173/'סכום נכסי הקרן'!$C$42</f>
        <v>7.94441290431327E-5</v>
      </c>
    </row>
    <row r="174" spans="2:21" ht="13.5" thickBot="1" x14ac:dyDescent="0.25">
      <c r="B174" s="58" t="s">
        <v>570</v>
      </c>
      <c r="C174" s="14" t="s">
        <v>571</v>
      </c>
      <c r="D174" s="14" t="s">
        <v>134</v>
      </c>
      <c r="E174" s="14" t="s">
        <v>222</v>
      </c>
      <c r="F174" s="21">
        <v>576</v>
      </c>
      <c r="G174" s="14" t="s">
        <v>392</v>
      </c>
      <c r="H174" s="14" t="s">
        <v>387</v>
      </c>
      <c r="I174" s="14" t="s">
        <v>96</v>
      </c>
      <c r="J174" s="54" t="s">
        <v>1091</v>
      </c>
      <c r="K174" s="23">
        <v>2.89</v>
      </c>
      <c r="L174" s="14" t="s">
        <v>49</v>
      </c>
      <c r="M174" s="13">
        <v>2.1999999999999999E-2</v>
      </c>
      <c r="N174" s="13">
        <v>4.7E-2</v>
      </c>
      <c r="O174" s="23">
        <v>4000</v>
      </c>
      <c r="P174" s="24">
        <v>93.24</v>
      </c>
      <c r="Q174" s="23">
        <v>0</v>
      </c>
      <c r="R174" s="23">
        <v>3.7296</v>
      </c>
      <c r="S174" s="13">
        <v>3.4602076124567498E-6</v>
      </c>
      <c r="T174" s="13">
        <f t="shared" si="7"/>
        <v>1.7828666352862191E-4</v>
      </c>
      <c r="U174" s="62">
        <f>+R174/'סכום נכסי הקרן'!$C$42</f>
        <v>1.1935724965125472E-4</v>
      </c>
    </row>
    <row r="175" spans="2:21" ht="13.5" thickBot="1" x14ac:dyDescent="0.25">
      <c r="B175" s="58" t="s">
        <v>572</v>
      </c>
      <c r="C175" s="14" t="s">
        <v>573</v>
      </c>
      <c r="D175" s="14" t="s">
        <v>134</v>
      </c>
      <c r="E175" s="14" t="s">
        <v>222</v>
      </c>
      <c r="F175" s="21">
        <v>1630</v>
      </c>
      <c r="G175" s="14" t="s">
        <v>413</v>
      </c>
      <c r="H175" s="14" t="s">
        <v>387</v>
      </c>
      <c r="I175" s="14" t="s">
        <v>96</v>
      </c>
      <c r="J175" s="54" t="s">
        <v>1091</v>
      </c>
      <c r="K175" s="23">
        <v>0.41</v>
      </c>
      <c r="L175" s="14" t="s">
        <v>49</v>
      </c>
      <c r="M175" s="13">
        <v>6.0499999999999998E-2</v>
      </c>
      <c r="N175" s="13">
        <v>6.3100000000000003E-2</v>
      </c>
      <c r="O175" s="23">
        <v>29742</v>
      </c>
      <c r="P175" s="24">
        <v>100.45</v>
      </c>
      <c r="Q175" s="23">
        <v>0</v>
      </c>
      <c r="R175" s="23">
        <v>29.87584</v>
      </c>
      <c r="S175" s="13">
        <v>1.6190847499999999E-4</v>
      </c>
      <c r="T175" s="13">
        <f t="shared" si="7"/>
        <v>1.4281595435743626E-3</v>
      </c>
      <c r="U175" s="62">
        <f>+R175/'סכום נכסי הקרן'!$C$42</f>
        <v>9.5610738240587236E-4</v>
      </c>
    </row>
    <row r="176" spans="2:21" ht="13.5" thickBot="1" x14ac:dyDescent="0.25">
      <c r="B176" s="58" t="s">
        <v>574</v>
      </c>
      <c r="C176" s="14" t="s">
        <v>575</v>
      </c>
      <c r="D176" s="14" t="s">
        <v>134</v>
      </c>
      <c r="E176" s="14" t="s">
        <v>222</v>
      </c>
      <c r="F176" s="21">
        <v>1630</v>
      </c>
      <c r="G176" s="14" t="s">
        <v>413</v>
      </c>
      <c r="H176" s="14" t="s">
        <v>387</v>
      </c>
      <c r="I176" s="14" t="s">
        <v>96</v>
      </c>
      <c r="J176" s="54" t="s">
        <v>1091</v>
      </c>
      <c r="K176" s="23">
        <v>1.86</v>
      </c>
      <c r="L176" s="14" t="s">
        <v>49</v>
      </c>
      <c r="M176" s="13">
        <v>3.95E-2</v>
      </c>
      <c r="N176" s="13">
        <v>6.13E-2</v>
      </c>
      <c r="O176" s="23">
        <v>4250</v>
      </c>
      <c r="P176" s="24">
        <v>96.6</v>
      </c>
      <c r="Q176" s="23">
        <v>0</v>
      </c>
      <c r="R176" s="23">
        <v>4.1055000000000001</v>
      </c>
      <c r="S176" s="13">
        <v>1.3539799150046001E-5</v>
      </c>
      <c r="T176" s="13">
        <f t="shared" si="7"/>
        <v>1.9625587117030169E-4</v>
      </c>
      <c r="U176" s="62">
        <f>+R176/'סכום נכסי הקרן'!$C$42</f>
        <v>1.3138706253840258E-4</v>
      </c>
    </row>
    <row r="177" spans="2:21" ht="13.5" thickBot="1" x14ac:dyDescent="0.25">
      <c r="B177" s="58" t="s">
        <v>576</v>
      </c>
      <c r="C177" s="14" t="s">
        <v>577</v>
      </c>
      <c r="D177" s="14" t="s">
        <v>134</v>
      </c>
      <c r="E177" s="14" t="s">
        <v>222</v>
      </c>
      <c r="F177" s="21">
        <v>2066</v>
      </c>
      <c r="G177" s="14" t="s">
        <v>358</v>
      </c>
      <c r="H177" s="14" t="s">
        <v>387</v>
      </c>
      <c r="I177" s="14" t="s">
        <v>96</v>
      </c>
      <c r="J177" s="54" t="s">
        <v>1091</v>
      </c>
      <c r="K177" s="23">
        <v>0.99</v>
      </c>
      <c r="L177" s="14" t="s">
        <v>49</v>
      </c>
      <c r="M177" s="13">
        <v>4.1399999999999999E-2</v>
      </c>
      <c r="N177" s="13">
        <v>4.7E-2</v>
      </c>
      <c r="O177" s="23">
        <v>20000</v>
      </c>
      <c r="P177" s="24">
        <v>99.47</v>
      </c>
      <c r="Q177" s="23">
        <v>0.41399999999999998</v>
      </c>
      <c r="R177" s="23">
        <v>20.308</v>
      </c>
      <c r="S177" s="13">
        <v>8.8840410453712505E-5</v>
      </c>
      <c r="T177" s="13">
        <f t="shared" si="7"/>
        <v>9.7078656234964966E-4</v>
      </c>
      <c r="U177" s="62">
        <f>+R177/'סכום נכסי הקרן'!$C$42</f>
        <v>6.4991072123489935E-4</v>
      </c>
    </row>
    <row r="178" spans="2:21" ht="13.5" thickBot="1" x14ac:dyDescent="0.25">
      <c r="B178" s="58" t="s">
        <v>578</v>
      </c>
      <c r="C178" s="14" t="s">
        <v>579</v>
      </c>
      <c r="D178" s="14" t="s">
        <v>134</v>
      </c>
      <c r="E178" s="14" t="s">
        <v>222</v>
      </c>
      <c r="F178" s="21">
        <v>2066</v>
      </c>
      <c r="G178" s="14" t="s">
        <v>358</v>
      </c>
      <c r="H178" s="14" t="s">
        <v>387</v>
      </c>
      <c r="I178" s="14" t="s">
        <v>96</v>
      </c>
      <c r="J178" s="54" t="s">
        <v>1091</v>
      </c>
      <c r="K178" s="23">
        <v>1.55</v>
      </c>
      <c r="L178" s="14" t="s">
        <v>49</v>
      </c>
      <c r="M178" s="13">
        <v>3.5499999999999997E-2</v>
      </c>
      <c r="N178" s="13">
        <v>4.8899999999999999E-2</v>
      </c>
      <c r="O178" s="23">
        <v>70000</v>
      </c>
      <c r="P178" s="24">
        <v>98.03</v>
      </c>
      <c r="Q178" s="23">
        <v>1.2424999999999999</v>
      </c>
      <c r="R178" s="23">
        <v>69.863500000000002</v>
      </c>
      <c r="S178" s="13">
        <v>1.7909743499999999E-4</v>
      </c>
      <c r="T178" s="13">
        <f t="shared" si="7"/>
        <v>3.3396960310574527E-3</v>
      </c>
      <c r="U178" s="62">
        <f>+R178/'סכום נכסי הקרן'!$C$42</f>
        <v>2.2358202517724244E-3</v>
      </c>
    </row>
    <row r="179" spans="2:21" ht="13.5" thickBot="1" x14ac:dyDescent="0.25">
      <c r="B179" s="58" t="s">
        <v>580</v>
      </c>
      <c r="C179" s="14" t="s">
        <v>581</v>
      </c>
      <c r="D179" s="14" t="s">
        <v>134</v>
      </c>
      <c r="E179" s="14" t="s">
        <v>222</v>
      </c>
      <c r="F179" s="21">
        <v>1628</v>
      </c>
      <c r="G179" s="14" t="s">
        <v>413</v>
      </c>
      <c r="H179" s="14" t="s">
        <v>387</v>
      </c>
      <c r="I179" s="14" t="s">
        <v>96</v>
      </c>
      <c r="J179" s="54" t="s">
        <v>1091</v>
      </c>
      <c r="K179" s="23">
        <v>0.9</v>
      </c>
      <c r="L179" s="14" t="s">
        <v>49</v>
      </c>
      <c r="M179" s="13">
        <v>3.9E-2</v>
      </c>
      <c r="N179" s="13">
        <v>6.13E-2</v>
      </c>
      <c r="O179" s="23">
        <v>68000</v>
      </c>
      <c r="P179" s="24">
        <v>98.47</v>
      </c>
      <c r="Q179" s="23">
        <v>0</v>
      </c>
      <c r="R179" s="23">
        <v>66.959599999999995</v>
      </c>
      <c r="S179" s="13">
        <v>1.71874897E-4</v>
      </c>
      <c r="T179" s="13">
        <f t="shared" si="7"/>
        <v>3.2008804362964149E-3</v>
      </c>
      <c r="U179" s="62">
        <f>+R179/'סכום נכסי הקרן'!$C$42</f>
        <v>2.1428876270238508E-3</v>
      </c>
    </row>
    <row r="180" spans="2:21" ht="13.5" thickBot="1" x14ac:dyDescent="0.25">
      <c r="B180" s="58" t="s">
        <v>582</v>
      </c>
      <c r="C180" s="14" t="s">
        <v>583</v>
      </c>
      <c r="D180" s="14" t="s">
        <v>134</v>
      </c>
      <c r="E180" s="14" t="s">
        <v>222</v>
      </c>
      <c r="F180" s="21">
        <v>1633</v>
      </c>
      <c r="G180" s="14" t="s">
        <v>584</v>
      </c>
      <c r="H180" s="14" t="s">
        <v>387</v>
      </c>
      <c r="I180" s="14" t="s">
        <v>96</v>
      </c>
      <c r="J180" s="54" t="s">
        <v>1091</v>
      </c>
      <c r="K180" s="23">
        <v>3.26</v>
      </c>
      <c r="L180" s="14" t="s">
        <v>49</v>
      </c>
      <c r="M180" s="13">
        <v>2.6200000000000001E-2</v>
      </c>
      <c r="N180" s="13">
        <v>4.8899999999999999E-2</v>
      </c>
      <c r="O180" s="23">
        <v>32000</v>
      </c>
      <c r="P180" s="24">
        <v>93.06</v>
      </c>
      <c r="Q180" s="23">
        <v>0.41920000000000002</v>
      </c>
      <c r="R180" s="23">
        <v>30.198399999999999</v>
      </c>
      <c r="S180" s="13">
        <v>6.3913931071689497E-5</v>
      </c>
      <c r="T180" s="13">
        <f t="shared" si="7"/>
        <v>1.4435789306903517E-3</v>
      </c>
      <c r="U180" s="62">
        <f>+R180/'סכום נכסי הקרן'!$C$42</f>
        <v>9.6643017156489977E-4</v>
      </c>
    </row>
    <row r="181" spans="2:21" ht="13.5" thickBot="1" x14ac:dyDescent="0.25">
      <c r="B181" s="58" t="s">
        <v>585</v>
      </c>
      <c r="C181" s="14" t="s">
        <v>586</v>
      </c>
      <c r="D181" s="14" t="s">
        <v>134</v>
      </c>
      <c r="E181" s="14" t="s">
        <v>222</v>
      </c>
      <c r="F181" s="21">
        <v>1633</v>
      </c>
      <c r="G181" s="14" t="s">
        <v>584</v>
      </c>
      <c r="H181" s="14" t="s">
        <v>387</v>
      </c>
      <c r="I181" s="14" t="s">
        <v>96</v>
      </c>
      <c r="J181" s="54" t="s">
        <v>1091</v>
      </c>
      <c r="K181" s="23">
        <v>6.24</v>
      </c>
      <c r="L181" s="14" t="s">
        <v>49</v>
      </c>
      <c r="M181" s="13">
        <v>2.3400000000000001E-2</v>
      </c>
      <c r="N181" s="13">
        <v>5.2499999999999998E-2</v>
      </c>
      <c r="O181" s="23">
        <v>2800</v>
      </c>
      <c r="P181" s="24">
        <v>83.69</v>
      </c>
      <c r="Q181" s="23">
        <v>0</v>
      </c>
      <c r="R181" s="23">
        <v>2.3433199999999998</v>
      </c>
      <c r="S181" s="13">
        <v>2.8402366844698301E-6</v>
      </c>
      <c r="T181" s="13">
        <f t="shared" si="7"/>
        <v>1.120180996299577E-4</v>
      </c>
      <c r="U181" s="62">
        <f>+R181/'סכום נכסי הקרן'!$C$42</f>
        <v>7.4992554229080384E-5</v>
      </c>
    </row>
    <row r="182" spans="2:21" ht="13.5" thickBot="1" x14ac:dyDescent="0.25">
      <c r="B182" s="58" t="s">
        <v>587</v>
      </c>
      <c r="C182" s="14" t="s">
        <v>588</v>
      </c>
      <c r="D182" s="14" t="s">
        <v>134</v>
      </c>
      <c r="E182" s="14" t="s">
        <v>222</v>
      </c>
      <c r="F182" s="21">
        <v>715</v>
      </c>
      <c r="G182" s="14" t="s">
        <v>419</v>
      </c>
      <c r="H182" s="14" t="s">
        <v>414</v>
      </c>
      <c r="I182" s="14" t="s">
        <v>260</v>
      </c>
      <c r="J182" s="54" t="s">
        <v>1091</v>
      </c>
      <c r="K182" s="23">
        <v>2.97</v>
      </c>
      <c r="L182" s="14" t="s">
        <v>49</v>
      </c>
      <c r="M182" s="13">
        <v>2.5499999999999998E-2</v>
      </c>
      <c r="N182" s="13">
        <v>5.5300000000000002E-2</v>
      </c>
      <c r="O182" s="23">
        <v>11431</v>
      </c>
      <c r="P182" s="24">
        <v>91.82</v>
      </c>
      <c r="Q182" s="23">
        <v>0</v>
      </c>
      <c r="R182" s="23">
        <v>10.495939999999999</v>
      </c>
      <c r="S182" s="13">
        <v>1.9631111645400101E-5</v>
      </c>
      <c r="T182" s="13">
        <f t="shared" si="7"/>
        <v>5.0173909352118284E-4</v>
      </c>
      <c r="U182" s="62">
        <f>+R182/'סכום נכסי הקרן'!$C$42</f>
        <v>3.3589836199715529E-4</v>
      </c>
    </row>
    <row r="183" spans="2:21" ht="13.5" thickBot="1" x14ac:dyDescent="0.25">
      <c r="B183" s="58" t="s">
        <v>589</v>
      </c>
      <c r="C183" s="14" t="s">
        <v>590</v>
      </c>
      <c r="D183" s="14" t="s">
        <v>134</v>
      </c>
      <c r="E183" s="14" t="s">
        <v>222</v>
      </c>
      <c r="F183" s="21">
        <v>720</v>
      </c>
      <c r="G183" s="14" t="s">
        <v>458</v>
      </c>
      <c r="H183" s="14" t="s">
        <v>414</v>
      </c>
      <c r="I183" s="14" t="s">
        <v>260</v>
      </c>
      <c r="J183" s="54" t="s">
        <v>1091</v>
      </c>
      <c r="K183" s="23">
        <v>4.45</v>
      </c>
      <c r="L183" s="14" t="s">
        <v>49</v>
      </c>
      <c r="M183" s="13">
        <v>1.4999999999999999E-2</v>
      </c>
      <c r="N183" s="13">
        <v>5.33E-2</v>
      </c>
      <c r="O183" s="23">
        <v>15000</v>
      </c>
      <c r="P183" s="24">
        <v>85.17</v>
      </c>
      <c r="Q183" s="23">
        <v>0</v>
      </c>
      <c r="R183" s="23">
        <v>12.775499999999999</v>
      </c>
      <c r="S183" s="13">
        <v>3.88631240770008E-5</v>
      </c>
      <c r="T183" s="13">
        <f t="shared" si="7"/>
        <v>6.1070926370385798E-4</v>
      </c>
      <c r="U183" s="62">
        <f>+R183/'סכום נכסי הקרן'!$C$42</f>
        <v>4.0885042442074339E-4</v>
      </c>
    </row>
    <row r="184" spans="2:21" ht="13.5" thickBot="1" x14ac:dyDescent="0.25">
      <c r="B184" s="58" t="s">
        <v>591</v>
      </c>
      <c r="C184" s="14" t="s">
        <v>592</v>
      </c>
      <c r="D184" s="14" t="s">
        <v>134</v>
      </c>
      <c r="E184" s="14" t="s">
        <v>222</v>
      </c>
      <c r="F184" s="21">
        <v>720</v>
      </c>
      <c r="G184" s="14" t="s">
        <v>458</v>
      </c>
      <c r="H184" s="14" t="s">
        <v>414</v>
      </c>
      <c r="I184" s="14" t="s">
        <v>260</v>
      </c>
      <c r="J184" s="54" t="s">
        <v>1091</v>
      </c>
      <c r="K184" s="23">
        <v>2.21</v>
      </c>
      <c r="L184" s="14" t="s">
        <v>49</v>
      </c>
      <c r="M184" s="13">
        <v>3.4500000000000003E-2</v>
      </c>
      <c r="N184" s="13">
        <v>5.04E-2</v>
      </c>
      <c r="O184" s="23">
        <v>335000</v>
      </c>
      <c r="P184" s="24">
        <v>97.85</v>
      </c>
      <c r="Q184" s="23">
        <v>0</v>
      </c>
      <c r="R184" s="23">
        <v>327.79750000000001</v>
      </c>
      <c r="S184" s="13">
        <v>4.5989885099999999E-4</v>
      </c>
      <c r="T184" s="13">
        <f t="shared" si="7"/>
        <v>1.5669756163669949E-2</v>
      </c>
      <c r="U184" s="62">
        <f>+R184/'סכום נכסי הקרן'!$C$42</f>
        <v>1.0490403271813912E-2</v>
      </c>
    </row>
    <row r="185" spans="2:21" ht="13.5" thickBot="1" x14ac:dyDescent="0.25">
      <c r="B185" s="58" t="s">
        <v>593</v>
      </c>
      <c r="C185" s="14" t="s">
        <v>594</v>
      </c>
      <c r="D185" s="14" t="s">
        <v>134</v>
      </c>
      <c r="E185" s="14" t="s">
        <v>222</v>
      </c>
      <c r="F185" s="21">
        <v>720</v>
      </c>
      <c r="G185" s="14" t="s">
        <v>458</v>
      </c>
      <c r="H185" s="14" t="s">
        <v>414</v>
      </c>
      <c r="I185" s="14" t="s">
        <v>260</v>
      </c>
      <c r="J185" s="54" t="s">
        <v>1091</v>
      </c>
      <c r="K185" s="23">
        <v>4.58</v>
      </c>
      <c r="L185" s="14" t="s">
        <v>49</v>
      </c>
      <c r="M185" s="13">
        <v>7.4999999999999997E-3</v>
      </c>
      <c r="N185" s="13">
        <v>5.4100000000000002E-2</v>
      </c>
      <c r="O185" s="23">
        <v>81100</v>
      </c>
      <c r="P185" s="24">
        <v>81.5</v>
      </c>
      <c r="Q185" s="23">
        <v>0</v>
      </c>
      <c r="R185" s="23">
        <v>66.096500000000006</v>
      </c>
      <c r="S185" s="13">
        <v>1.5258631999999999E-4</v>
      </c>
      <c r="T185" s="13">
        <f t="shared" si="7"/>
        <v>3.1596215293649608E-3</v>
      </c>
      <c r="U185" s="62">
        <f>+R185/'סכום נכסי הקרן'!$C$42</f>
        <v>2.1152661013444226E-3</v>
      </c>
    </row>
    <row r="186" spans="2:21" ht="13.5" thickBot="1" x14ac:dyDescent="0.25">
      <c r="B186" s="58" t="s">
        <v>595</v>
      </c>
      <c r="C186" s="14" t="s">
        <v>596</v>
      </c>
      <c r="D186" s="14" t="s">
        <v>134</v>
      </c>
      <c r="E186" s="14" t="s">
        <v>222</v>
      </c>
      <c r="F186" s="21">
        <v>1581</v>
      </c>
      <c r="G186" s="14" t="s">
        <v>458</v>
      </c>
      <c r="H186" s="14" t="s">
        <v>420</v>
      </c>
      <c r="I186" s="14" t="s">
        <v>96</v>
      </c>
      <c r="J186" s="54" t="s">
        <v>1091</v>
      </c>
      <c r="K186" s="23">
        <v>3.56</v>
      </c>
      <c r="L186" s="14" t="s">
        <v>49</v>
      </c>
      <c r="M186" s="13">
        <v>2.5000000000000001E-3</v>
      </c>
      <c r="N186" s="13">
        <v>5.16E-2</v>
      </c>
      <c r="O186" s="23">
        <v>5000</v>
      </c>
      <c r="P186" s="24">
        <v>84.4</v>
      </c>
      <c r="Q186" s="23">
        <v>0</v>
      </c>
      <c r="R186" s="23">
        <v>4.22</v>
      </c>
      <c r="S186" s="13">
        <v>8.8245364471004307E-6</v>
      </c>
      <c r="T186" s="13">
        <f t="shared" si="7"/>
        <v>2.0172933292867448E-4</v>
      </c>
      <c r="U186" s="62">
        <f>+R186/'סכום נכסי הקרן'!$C$42</f>
        <v>1.3505137106614514E-4</v>
      </c>
    </row>
    <row r="187" spans="2:21" ht="13.5" thickBot="1" x14ac:dyDescent="0.25">
      <c r="B187" s="58" t="s">
        <v>597</v>
      </c>
      <c r="C187" s="14" t="s">
        <v>598</v>
      </c>
      <c r="D187" s="14" t="s">
        <v>134</v>
      </c>
      <c r="E187" s="14" t="s">
        <v>222</v>
      </c>
      <c r="F187" s="21">
        <v>1172</v>
      </c>
      <c r="G187" s="14" t="s">
        <v>413</v>
      </c>
      <c r="H187" s="14" t="s">
        <v>414</v>
      </c>
      <c r="I187" s="14" t="s">
        <v>260</v>
      </c>
      <c r="J187" s="54" t="s">
        <v>1091</v>
      </c>
      <c r="K187" s="23">
        <v>3</v>
      </c>
      <c r="L187" s="14" t="s">
        <v>49</v>
      </c>
      <c r="M187" s="13">
        <v>3.2500000000000001E-2</v>
      </c>
      <c r="N187" s="13">
        <v>5.6599999999999998E-2</v>
      </c>
      <c r="O187" s="23">
        <v>22000</v>
      </c>
      <c r="P187" s="24">
        <v>94.06</v>
      </c>
      <c r="Q187" s="23">
        <v>0</v>
      </c>
      <c r="R187" s="23">
        <v>20.693200000000001</v>
      </c>
      <c r="S187" s="13">
        <v>6.4091919465589895E-5</v>
      </c>
      <c r="T187" s="13">
        <f t="shared" si="7"/>
        <v>9.8920033937432397E-4</v>
      </c>
      <c r="U187" s="62">
        <f>+R187/'סכום נכסי הקרן'!$C$42</f>
        <v>6.6223815918150586E-4</v>
      </c>
    </row>
    <row r="188" spans="2:21" ht="13.5" thickBot="1" x14ac:dyDescent="0.25">
      <c r="B188" s="58" t="s">
        <v>599</v>
      </c>
      <c r="C188" s="14" t="s">
        <v>600</v>
      </c>
      <c r="D188" s="14" t="s">
        <v>134</v>
      </c>
      <c r="E188" s="14" t="s">
        <v>222</v>
      </c>
      <c r="F188" s="21">
        <v>1618</v>
      </c>
      <c r="G188" s="14" t="s">
        <v>419</v>
      </c>
      <c r="H188" s="14" t="s">
        <v>420</v>
      </c>
      <c r="I188" s="14" t="s">
        <v>96</v>
      </c>
      <c r="J188" s="54" t="s">
        <v>1091</v>
      </c>
      <c r="K188" s="23">
        <v>2.3199999999999998</v>
      </c>
      <c r="L188" s="14" t="s">
        <v>49</v>
      </c>
      <c r="M188" s="13">
        <v>4.2999999999999997E-2</v>
      </c>
      <c r="N188" s="13">
        <v>5.2299999999999999E-2</v>
      </c>
      <c r="O188" s="23">
        <v>29000</v>
      </c>
      <c r="P188" s="24">
        <v>99.99</v>
      </c>
      <c r="Q188" s="23">
        <v>0</v>
      </c>
      <c r="R188" s="23">
        <v>28.9971</v>
      </c>
      <c r="S188" s="13">
        <v>2.61229424219362E-5</v>
      </c>
      <c r="T188" s="13">
        <f t="shared" si="7"/>
        <v>1.3861529952289258E-3</v>
      </c>
      <c r="U188" s="62">
        <f>+R188/'סכום נכסי הקרן'!$C$42</f>
        <v>9.2798533458344004E-4</v>
      </c>
    </row>
    <row r="189" spans="2:21" ht="13.5" thickBot="1" x14ac:dyDescent="0.25">
      <c r="B189" s="58" t="s">
        <v>601</v>
      </c>
      <c r="C189" s="14" t="s">
        <v>602</v>
      </c>
      <c r="D189" s="14" t="s">
        <v>134</v>
      </c>
      <c r="E189" s="14" t="s">
        <v>222</v>
      </c>
      <c r="F189" s="21">
        <v>1618</v>
      </c>
      <c r="G189" s="14" t="s">
        <v>419</v>
      </c>
      <c r="H189" s="14" t="s">
        <v>420</v>
      </c>
      <c r="I189" s="14" t="s">
        <v>96</v>
      </c>
      <c r="J189" s="54" t="s">
        <v>1091</v>
      </c>
      <c r="K189" s="23">
        <v>0.84</v>
      </c>
      <c r="L189" s="14" t="s">
        <v>49</v>
      </c>
      <c r="M189" s="13">
        <v>4.2000000000000003E-2</v>
      </c>
      <c r="N189" s="13">
        <v>5.28E-2</v>
      </c>
      <c r="O189" s="23">
        <v>14000</v>
      </c>
      <c r="P189" s="24">
        <v>99.77</v>
      </c>
      <c r="Q189" s="23">
        <v>0</v>
      </c>
      <c r="R189" s="23">
        <v>13.9678</v>
      </c>
      <c r="S189" s="13">
        <v>5.7991569682670098E-5</v>
      </c>
      <c r="T189" s="13">
        <f t="shared" si="7"/>
        <v>6.6770497073012787E-4</v>
      </c>
      <c r="U189" s="62">
        <f>+R189/'סכום נכסי הקרן'!$C$42</f>
        <v>4.4700723715111426E-4</v>
      </c>
    </row>
    <row r="190" spans="2:21" ht="13.5" thickBot="1" x14ac:dyDescent="0.25">
      <c r="B190" s="58" t="s">
        <v>603</v>
      </c>
      <c r="C190" s="14" t="s">
        <v>604</v>
      </c>
      <c r="D190" s="14" t="s">
        <v>134</v>
      </c>
      <c r="E190" s="14" t="s">
        <v>222</v>
      </c>
      <c r="F190" s="21">
        <v>1072</v>
      </c>
      <c r="G190" s="14" t="s">
        <v>258</v>
      </c>
      <c r="H190" s="14" t="s">
        <v>414</v>
      </c>
      <c r="I190" s="14" t="s">
        <v>260</v>
      </c>
      <c r="J190" s="54" t="s">
        <v>1091</v>
      </c>
      <c r="K190" s="23">
        <v>2.13</v>
      </c>
      <c r="L190" s="14" t="s">
        <v>49</v>
      </c>
      <c r="M190" s="13">
        <v>3.2899999999999999E-2</v>
      </c>
      <c r="N190" s="13">
        <v>4.8500000000000001E-2</v>
      </c>
      <c r="O190" s="23">
        <v>25000</v>
      </c>
      <c r="P190" s="24">
        <v>97.69</v>
      </c>
      <c r="Q190" s="23">
        <v>0</v>
      </c>
      <c r="R190" s="23">
        <v>24.422499999999999</v>
      </c>
      <c r="S190" s="13">
        <v>5.13081316000215E-5</v>
      </c>
      <c r="T190" s="13">
        <f t="shared" si="7"/>
        <v>1.1674726619551072E-3</v>
      </c>
      <c r="U190" s="62">
        <f>+R190/'סכום נכסי הקרן'!$C$42</f>
        <v>7.8158580802439089E-4</v>
      </c>
    </row>
    <row r="191" spans="2:21" ht="13.5" thickBot="1" x14ac:dyDescent="0.25">
      <c r="B191" s="58" t="s">
        <v>605</v>
      </c>
      <c r="C191" s="14" t="s">
        <v>606</v>
      </c>
      <c r="D191" s="14" t="s">
        <v>134</v>
      </c>
      <c r="E191" s="14" t="s">
        <v>222</v>
      </c>
      <c r="F191" s="21">
        <v>136</v>
      </c>
      <c r="G191" s="14" t="s">
        <v>392</v>
      </c>
      <c r="H191" s="14" t="s">
        <v>414</v>
      </c>
      <c r="I191" s="14" t="s">
        <v>260</v>
      </c>
      <c r="J191" s="54" t="s">
        <v>1091</v>
      </c>
      <c r="K191" s="23">
        <v>0.79</v>
      </c>
      <c r="L191" s="14" t="s">
        <v>49</v>
      </c>
      <c r="M191" s="13">
        <v>5.2999999999999999E-2</v>
      </c>
      <c r="N191" s="13">
        <v>6.3399999999999998E-2</v>
      </c>
      <c r="O191" s="23">
        <v>20000</v>
      </c>
      <c r="P191" s="24">
        <v>101.46</v>
      </c>
      <c r="Q191" s="23">
        <v>0</v>
      </c>
      <c r="R191" s="23">
        <v>20.292000000000002</v>
      </c>
      <c r="S191" s="13">
        <v>5.1436360299999997E-4</v>
      </c>
      <c r="T191" s="13">
        <f t="shared" si="7"/>
        <v>9.7002171179826145E-4</v>
      </c>
      <c r="U191" s="62">
        <f>+R191/'סכום נכסי הקרן'!$C$42</f>
        <v>6.4939867812185243E-4</v>
      </c>
    </row>
    <row r="192" spans="2:21" ht="13.5" thickBot="1" x14ac:dyDescent="0.25">
      <c r="B192" s="58" t="s">
        <v>607</v>
      </c>
      <c r="C192" s="14" t="s">
        <v>608</v>
      </c>
      <c r="D192" s="14" t="s">
        <v>134</v>
      </c>
      <c r="E192" s="14" t="s">
        <v>222</v>
      </c>
      <c r="F192" s="21">
        <v>1661</v>
      </c>
      <c r="G192" s="14" t="s">
        <v>413</v>
      </c>
      <c r="H192" s="14" t="s">
        <v>414</v>
      </c>
      <c r="I192" s="14" t="s">
        <v>260</v>
      </c>
      <c r="J192" s="54" t="s">
        <v>1091</v>
      </c>
      <c r="K192" s="23">
        <v>3.98</v>
      </c>
      <c r="L192" s="14" t="s">
        <v>49</v>
      </c>
      <c r="M192" s="13">
        <v>6.3700000000000007E-2</v>
      </c>
      <c r="N192" s="13">
        <v>5.8700000000000002E-2</v>
      </c>
      <c r="O192" s="23">
        <v>59000</v>
      </c>
      <c r="P192" s="24">
        <v>102.3</v>
      </c>
      <c r="Q192" s="23">
        <v>0</v>
      </c>
      <c r="R192" s="23">
        <v>60.356999999999999</v>
      </c>
      <c r="S192" s="13">
        <v>2.9971755400000003E-4</v>
      </c>
      <c r="T192" s="13">
        <f t="shared" si="7"/>
        <v>2.8852552956341246E-3</v>
      </c>
      <c r="U192" s="62">
        <f>+R192/'סכום נכסי הקרן'!$C$42</f>
        <v>1.9315866358860952E-3</v>
      </c>
    </row>
    <row r="193" spans="2:21" ht="13.5" thickBot="1" x14ac:dyDescent="0.25">
      <c r="B193" s="58" t="s">
        <v>609</v>
      </c>
      <c r="C193" s="14" t="s">
        <v>610</v>
      </c>
      <c r="D193" s="14" t="s">
        <v>134</v>
      </c>
      <c r="E193" s="14" t="s">
        <v>222</v>
      </c>
      <c r="F193" s="21">
        <v>1068</v>
      </c>
      <c r="G193" s="14" t="s">
        <v>419</v>
      </c>
      <c r="H193" s="14" t="s">
        <v>420</v>
      </c>
      <c r="I193" s="14" t="s">
        <v>96</v>
      </c>
      <c r="J193" s="54" t="s">
        <v>1091</v>
      </c>
      <c r="K193" s="23">
        <v>3.99</v>
      </c>
      <c r="L193" s="14" t="s">
        <v>49</v>
      </c>
      <c r="M193" s="13">
        <v>2.8000000000000001E-2</v>
      </c>
      <c r="N193" s="13">
        <v>6.0400000000000002E-2</v>
      </c>
      <c r="O193" s="23">
        <v>161811</v>
      </c>
      <c r="P193" s="24">
        <v>88.73</v>
      </c>
      <c r="Q193" s="23">
        <v>0</v>
      </c>
      <c r="R193" s="23">
        <v>143.57490000000001</v>
      </c>
      <c r="S193" s="13">
        <v>2.07759241E-4</v>
      </c>
      <c r="T193" s="13">
        <f t="shared" si="7"/>
        <v>6.8633338394078558E-3</v>
      </c>
      <c r="U193" s="62">
        <f>+R193/'סכום נכסי הקרן'!$C$42</f>
        <v>4.594783671963195E-3</v>
      </c>
    </row>
    <row r="194" spans="2:21" ht="13.5" thickBot="1" x14ac:dyDescent="0.25">
      <c r="B194" s="58" t="s">
        <v>611</v>
      </c>
      <c r="C194" s="14" t="s">
        <v>612</v>
      </c>
      <c r="D194" s="14" t="s">
        <v>134</v>
      </c>
      <c r="E194" s="14" t="s">
        <v>222</v>
      </c>
      <c r="F194" s="21">
        <v>1068</v>
      </c>
      <c r="G194" s="14" t="s">
        <v>419</v>
      </c>
      <c r="H194" s="14" t="s">
        <v>420</v>
      </c>
      <c r="I194" s="14" t="s">
        <v>96</v>
      </c>
      <c r="J194" s="54" t="s">
        <v>1091</v>
      </c>
      <c r="K194" s="23">
        <v>0.73</v>
      </c>
      <c r="L194" s="14" t="s">
        <v>49</v>
      </c>
      <c r="M194" s="13">
        <v>6.2300000000000001E-2</v>
      </c>
      <c r="N194" s="13">
        <v>5.8799999999999998E-2</v>
      </c>
      <c r="O194" s="23">
        <v>45403</v>
      </c>
      <c r="P194" s="24">
        <v>101.86</v>
      </c>
      <c r="Q194" s="23">
        <v>0</v>
      </c>
      <c r="R194" s="23">
        <v>46.247500000000002</v>
      </c>
      <c r="S194" s="13">
        <v>1.4275796800000001E-4</v>
      </c>
      <c r="T194" s="13">
        <f t="shared" si="7"/>
        <v>2.2107766172082639E-3</v>
      </c>
      <c r="U194" s="62">
        <f>+R194/'סכום נכסי הקרן'!$C$42</f>
        <v>1.4800446169150586E-3</v>
      </c>
    </row>
    <row r="195" spans="2:21" ht="13.5" thickBot="1" x14ac:dyDescent="0.25">
      <c r="B195" s="58" t="s">
        <v>613</v>
      </c>
      <c r="C195" s="14" t="s">
        <v>614</v>
      </c>
      <c r="D195" s="14" t="s">
        <v>134</v>
      </c>
      <c r="E195" s="14" t="s">
        <v>222</v>
      </c>
      <c r="F195" s="21">
        <v>373</v>
      </c>
      <c r="G195" s="14" t="s">
        <v>419</v>
      </c>
      <c r="H195" s="14" t="s">
        <v>615</v>
      </c>
      <c r="I195" s="14" t="s">
        <v>260</v>
      </c>
      <c r="J195" s="54" t="s">
        <v>1091</v>
      </c>
      <c r="K195" s="23">
        <v>0.99</v>
      </c>
      <c r="L195" s="14" t="s">
        <v>49</v>
      </c>
      <c r="M195" s="13">
        <v>4.7500000000000001E-2</v>
      </c>
      <c r="N195" s="13">
        <v>5.28E-2</v>
      </c>
      <c r="O195" s="23">
        <v>16125</v>
      </c>
      <c r="P195" s="24">
        <v>99.56</v>
      </c>
      <c r="Q195" s="23">
        <v>0</v>
      </c>
      <c r="R195" s="23">
        <v>16.05405</v>
      </c>
      <c r="S195" s="13">
        <v>1.4659090899999999E-4</v>
      </c>
      <c r="T195" s="13">
        <f t="shared" ref="T195:T224" si="8">+R195/$R$11</f>
        <v>7.6743431215724807E-4</v>
      </c>
      <c r="U195" s="62">
        <f>+R195/'סכום נכסי הקרן'!$C$42</f>
        <v>5.1377285868825767E-4</v>
      </c>
    </row>
    <row r="196" spans="2:21" ht="13.5" thickBot="1" x14ac:dyDescent="0.25">
      <c r="B196" s="58" t="s">
        <v>616</v>
      </c>
      <c r="C196" s="14" t="s">
        <v>617</v>
      </c>
      <c r="D196" s="14" t="s">
        <v>134</v>
      </c>
      <c r="E196" s="14" t="s">
        <v>222</v>
      </c>
      <c r="F196" s="21">
        <v>1682</v>
      </c>
      <c r="G196" s="14" t="s">
        <v>258</v>
      </c>
      <c r="H196" s="14" t="s">
        <v>443</v>
      </c>
      <c r="I196" s="14" t="s">
        <v>96</v>
      </c>
      <c r="J196" s="54" t="s">
        <v>1091</v>
      </c>
      <c r="K196" s="23">
        <v>3.54</v>
      </c>
      <c r="L196" s="14" t="s">
        <v>49</v>
      </c>
      <c r="M196" s="13">
        <v>2.5000000000000001E-2</v>
      </c>
      <c r="N196" s="13">
        <v>5.3900000000000003E-2</v>
      </c>
      <c r="O196" s="23">
        <v>27000</v>
      </c>
      <c r="P196" s="24">
        <v>91.27</v>
      </c>
      <c r="Q196" s="23">
        <v>0</v>
      </c>
      <c r="R196" s="23">
        <v>24.642900000000001</v>
      </c>
      <c r="S196" s="13">
        <v>3.1736068747377402E-5</v>
      </c>
      <c r="T196" s="13">
        <f t="shared" si="8"/>
        <v>1.1780084783004816E-3</v>
      </c>
      <c r="U196" s="62">
        <f>+R196/'סכום נכסי הקרן'!$C$42</f>
        <v>7.8863920190661333E-4</v>
      </c>
    </row>
    <row r="197" spans="2:21" ht="13.5" thickBot="1" x14ac:dyDescent="0.25">
      <c r="B197" s="58" t="s">
        <v>618</v>
      </c>
      <c r="C197" s="14" t="s">
        <v>619</v>
      </c>
      <c r="D197" s="14" t="s">
        <v>134</v>
      </c>
      <c r="E197" s="14" t="s">
        <v>222</v>
      </c>
      <c r="F197" s="21">
        <v>1361</v>
      </c>
      <c r="G197" s="14" t="s">
        <v>258</v>
      </c>
      <c r="H197" s="14" t="s">
        <v>615</v>
      </c>
      <c r="I197" s="14" t="s">
        <v>260</v>
      </c>
      <c r="J197" s="54" t="s">
        <v>1091</v>
      </c>
      <c r="K197" s="23">
        <v>3.33</v>
      </c>
      <c r="L197" s="14" t="s">
        <v>49</v>
      </c>
      <c r="M197" s="13">
        <v>7.2499999999999995E-2</v>
      </c>
      <c r="N197" s="13">
        <v>5.8299999999999998E-2</v>
      </c>
      <c r="O197" s="23">
        <v>69000</v>
      </c>
      <c r="P197" s="24">
        <v>106.22</v>
      </c>
      <c r="Q197" s="23">
        <v>0</v>
      </c>
      <c r="R197" s="23">
        <v>73.291799999999995</v>
      </c>
      <c r="S197" s="13">
        <v>8.6249999999999996E-5</v>
      </c>
      <c r="T197" s="13">
        <f t="shared" si="8"/>
        <v>3.5035796026402426E-3</v>
      </c>
      <c r="U197" s="62">
        <f>+R197/'סכום נכסי הקרן'!$C$42</f>
        <v>2.3455350895511128E-3</v>
      </c>
    </row>
    <row r="198" spans="2:21" ht="13.5" thickBot="1" x14ac:dyDescent="0.25">
      <c r="B198" s="58" t="s">
        <v>620</v>
      </c>
      <c r="C198" s="14" t="s">
        <v>621</v>
      </c>
      <c r="D198" s="14" t="s">
        <v>134</v>
      </c>
      <c r="E198" s="14" t="s">
        <v>222</v>
      </c>
      <c r="F198" s="21">
        <v>1944</v>
      </c>
      <c r="G198" s="14" t="s">
        <v>401</v>
      </c>
      <c r="H198" s="14" t="s">
        <v>615</v>
      </c>
      <c r="I198" s="14" t="s">
        <v>260</v>
      </c>
      <c r="J198" s="54" t="s">
        <v>1091</v>
      </c>
      <c r="K198" s="23">
        <v>1.4</v>
      </c>
      <c r="L198" s="14" t="s">
        <v>49</v>
      </c>
      <c r="M198" s="13">
        <v>9.7000000000000003E-2</v>
      </c>
      <c r="N198" s="13">
        <v>7.6100000000000001E-2</v>
      </c>
      <c r="O198" s="23">
        <v>6666.67</v>
      </c>
      <c r="P198" s="24">
        <v>103.21</v>
      </c>
      <c r="Q198" s="23">
        <v>0</v>
      </c>
      <c r="R198" s="23">
        <v>6.8806700000000003</v>
      </c>
      <c r="S198" s="13">
        <v>5.7347698924731199E-5</v>
      </c>
      <c r="T198" s="13">
        <f t="shared" si="8"/>
        <v>3.2891776521382532E-4</v>
      </c>
      <c r="U198" s="62">
        <f>+R198/'סכום נכסי הקרן'!$C$42</f>
        <v>2.2019998041556703E-4</v>
      </c>
    </row>
    <row r="199" spans="2:21" ht="13.5" thickBot="1" x14ac:dyDescent="0.25">
      <c r="B199" s="58" t="s">
        <v>622</v>
      </c>
      <c r="C199" s="14" t="s">
        <v>623</v>
      </c>
      <c r="D199" s="14" t="s">
        <v>134</v>
      </c>
      <c r="E199" s="14" t="s">
        <v>222</v>
      </c>
      <c r="F199" s="21">
        <v>1688</v>
      </c>
      <c r="G199" s="14" t="s">
        <v>500</v>
      </c>
      <c r="H199" s="14" t="s">
        <v>443</v>
      </c>
      <c r="I199" s="14" t="s">
        <v>96</v>
      </c>
      <c r="J199" s="54" t="s">
        <v>1091</v>
      </c>
      <c r="K199" s="23">
        <v>2.12</v>
      </c>
      <c r="L199" s="14" t="s">
        <v>49</v>
      </c>
      <c r="M199" s="13">
        <v>6.5000000000000002E-2</v>
      </c>
      <c r="N199" s="13">
        <v>5.6599999999999998E-2</v>
      </c>
      <c r="O199" s="23">
        <v>81224</v>
      </c>
      <c r="P199" s="24">
        <v>101.9</v>
      </c>
      <c r="Q199" s="23">
        <v>0</v>
      </c>
      <c r="R199" s="23">
        <v>82.767259999999993</v>
      </c>
      <c r="S199" s="13">
        <v>1.1603428499999999E-4</v>
      </c>
      <c r="T199" s="13">
        <f t="shared" si="8"/>
        <v>3.956536527993877E-3</v>
      </c>
      <c r="U199" s="62">
        <f>+R199/'סכום נכסי הקרן'!$C$42</f>
        <v>2.6487753417981305E-3</v>
      </c>
    </row>
    <row r="200" spans="2:21" ht="13.5" thickBot="1" x14ac:dyDescent="0.25">
      <c r="B200" s="58" t="s">
        <v>624</v>
      </c>
      <c r="C200" s="14" t="s">
        <v>625</v>
      </c>
      <c r="D200" s="14" t="s">
        <v>134</v>
      </c>
      <c r="E200" s="14" t="s">
        <v>222</v>
      </c>
      <c r="F200" s="21">
        <v>1688</v>
      </c>
      <c r="G200" s="14" t="s">
        <v>500</v>
      </c>
      <c r="H200" s="14" t="s">
        <v>443</v>
      </c>
      <c r="I200" s="14" t="s">
        <v>96</v>
      </c>
      <c r="J200" s="54" t="s">
        <v>1091</v>
      </c>
      <c r="K200" s="23">
        <v>2.99</v>
      </c>
      <c r="L200" s="14" t="s">
        <v>49</v>
      </c>
      <c r="M200" s="13">
        <v>5.2499999999999998E-2</v>
      </c>
      <c r="N200" s="13">
        <v>6.4299999999999996E-2</v>
      </c>
      <c r="O200" s="23">
        <v>33500</v>
      </c>
      <c r="P200" s="24">
        <v>99.23</v>
      </c>
      <c r="Q200" s="23">
        <v>0</v>
      </c>
      <c r="R200" s="23">
        <v>33.242049999999999</v>
      </c>
      <c r="S200" s="13">
        <v>1.01515151E-4</v>
      </c>
      <c r="T200" s="13">
        <f t="shared" si="8"/>
        <v>1.5890750169861715E-3</v>
      </c>
      <c r="U200" s="62">
        <f>+R200/'סכום נכסי הקרן'!$C$42</f>
        <v>1.0638351728789928E-3</v>
      </c>
    </row>
    <row r="201" spans="2:21" ht="13.5" thickBot="1" x14ac:dyDescent="0.25">
      <c r="B201" s="58" t="s">
        <v>626</v>
      </c>
      <c r="C201" s="14" t="s">
        <v>627</v>
      </c>
      <c r="D201" s="14" t="s">
        <v>134</v>
      </c>
      <c r="E201" s="14" t="s">
        <v>222</v>
      </c>
      <c r="F201" s="21">
        <v>1496</v>
      </c>
      <c r="G201" s="14" t="s">
        <v>228</v>
      </c>
      <c r="H201" s="14" t="s">
        <v>615</v>
      </c>
      <c r="I201" s="14" t="s">
        <v>260</v>
      </c>
      <c r="J201" s="54" t="s">
        <v>1091</v>
      </c>
      <c r="K201" s="23">
        <v>0.56999999999999995</v>
      </c>
      <c r="L201" s="14" t="s">
        <v>49</v>
      </c>
      <c r="M201" s="13">
        <v>4.3499999999999997E-2</v>
      </c>
      <c r="N201" s="13">
        <v>6.6199999999999995E-2</v>
      </c>
      <c r="O201" s="23">
        <v>19000</v>
      </c>
      <c r="P201" s="24">
        <v>100.6</v>
      </c>
      <c r="Q201" s="23">
        <v>0</v>
      </c>
      <c r="R201" s="23">
        <v>19.114000000000001</v>
      </c>
      <c r="S201" s="13">
        <v>1.5496222599999999E-4</v>
      </c>
      <c r="T201" s="13">
        <f t="shared" si="8"/>
        <v>9.1370958995229488E-4</v>
      </c>
      <c r="U201" s="62">
        <f>+R201/'סכום נכסי הקרן'!$C$42</f>
        <v>6.1169950392376735E-4</v>
      </c>
    </row>
    <row r="202" spans="2:21" ht="13.5" thickBot="1" x14ac:dyDescent="0.25">
      <c r="B202" s="58" t="s">
        <v>628</v>
      </c>
      <c r="C202" s="14" t="s">
        <v>629</v>
      </c>
      <c r="D202" s="14" t="s">
        <v>134</v>
      </c>
      <c r="E202" s="14" t="s">
        <v>222</v>
      </c>
      <c r="F202" s="21">
        <v>1496</v>
      </c>
      <c r="G202" s="14" t="s">
        <v>228</v>
      </c>
      <c r="H202" s="14" t="s">
        <v>615</v>
      </c>
      <c r="I202" s="14" t="s">
        <v>260</v>
      </c>
      <c r="J202" s="54" t="s">
        <v>1091</v>
      </c>
      <c r="K202" s="23">
        <v>3.42</v>
      </c>
      <c r="L202" s="14" t="s">
        <v>49</v>
      </c>
      <c r="M202" s="13">
        <v>4.1000000000000002E-2</v>
      </c>
      <c r="N202" s="13">
        <v>6.1100000000000002E-2</v>
      </c>
      <c r="O202" s="23">
        <v>2625</v>
      </c>
      <c r="P202" s="24">
        <v>94.37</v>
      </c>
      <c r="Q202" s="23">
        <v>0</v>
      </c>
      <c r="R202" s="23">
        <v>2.4772099999999999</v>
      </c>
      <c r="S202" s="13">
        <v>6.0693738167148803E-6</v>
      </c>
      <c r="T202" s="13">
        <f t="shared" si="8"/>
        <v>1.1841846465029425E-4</v>
      </c>
      <c r="U202" s="62">
        <f>+R202/'סכום נכסי הקרן'!$C$42</f>
        <v>7.9277395004446775E-5</v>
      </c>
    </row>
    <row r="203" spans="2:21" ht="13.5" thickBot="1" x14ac:dyDescent="0.25">
      <c r="B203" s="58" t="s">
        <v>630</v>
      </c>
      <c r="C203" s="14" t="s">
        <v>631</v>
      </c>
      <c r="D203" s="14" t="s">
        <v>134</v>
      </c>
      <c r="E203" s="14" t="s">
        <v>222</v>
      </c>
      <c r="F203" s="21">
        <v>1632</v>
      </c>
      <c r="G203" s="14" t="s">
        <v>413</v>
      </c>
      <c r="H203" s="14" t="s">
        <v>632</v>
      </c>
      <c r="I203" s="14" t="s">
        <v>260</v>
      </c>
      <c r="J203" s="54" t="s">
        <v>1091</v>
      </c>
      <c r="K203" s="23">
        <v>1.42</v>
      </c>
      <c r="L203" s="14" t="s">
        <v>49</v>
      </c>
      <c r="M203" s="13">
        <v>0.1115</v>
      </c>
      <c r="N203" s="13">
        <v>7.9899999999999999E-2</v>
      </c>
      <c r="O203" s="23">
        <v>266000</v>
      </c>
      <c r="P203" s="24">
        <v>107.54</v>
      </c>
      <c r="Q203" s="23">
        <v>0</v>
      </c>
      <c r="R203" s="23">
        <v>286.0564</v>
      </c>
      <c r="S203" s="13">
        <v>3.735325506E-3</v>
      </c>
      <c r="T203" s="13">
        <f t="shared" si="8"/>
        <v>1.3674399704260209E-2</v>
      </c>
      <c r="U203" s="62">
        <f>+R203/'סכום נכסי הקרן'!$C$42</f>
        <v>9.1545755976885409E-3</v>
      </c>
    </row>
    <row r="204" spans="2:21" ht="13.5" thickBot="1" x14ac:dyDescent="0.25">
      <c r="B204" s="58" t="s">
        <v>633</v>
      </c>
      <c r="C204" s="14" t="s">
        <v>634</v>
      </c>
      <c r="D204" s="14" t="s">
        <v>134</v>
      </c>
      <c r="E204" s="14" t="s">
        <v>222</v>
      </c>
      <c r="F204" s="21">
        <v>1036</v>
      </c>
      <c r="G204" s="14" t="s">
        <v>635</v>
      </c>
      <c r="H204" s="14" t="s">
        <v>459</v>
      </c>
      <c r="I204" s="14" t="s">
        <v>460</v>
      </c>
      <c r="J204" s="54" t="s">
        <v>1091</v>
      </c>
      <c r="K204" s="23">
        <v>4.09</v>
      </c>
      <c r="L204" s="14" t="s">
        <v>49</v>
      </c>
      <c r="M204" s="13">
        <v>4.8500000000000001E-2</v>
      </c>
      <c r="N204" s="13">
        <v>5.5399999999999998E-2</v>
      </c>
      <c r="O204" s="23">
        <v>33000</v>
      </c>
      <c r="P204" s="24">
        <v>97.6</v>
      </c>
      <c r="Q204" s="23">
        <v>0</v>
      </c>
      <c r="R204" s="23">
        <v>32.207999999999998</v>
      </c>
      <c r="S204" s="13">
        <v>1.3377763699999999E-4</v>
      </c>
      <c r="T204" s="13">
        <f t="shared" si="8"/>
        <v>1.5396441599447269E-3</v>
      </c>
      <c r="U204" s="62">
        <f>+R204/'סכום נכסי הקרן'!$C$42</f>
        <v>1.0307427865636025E-3</v>
      </c>
    </row>
    <row r="205" spans="2:21" ht="13.5" thickBot="1" x14ac:dyDescent="0.25">
      <c r="B205" s="58" t="s">
        <v>636</v>
      </c>
      <c r="C205" s="14" t="s">
        <v>637</v>
      </c>
      <c r="D205" s="14" t="s">
        <v>134</v>
      </c>
      <c r="E205" s="14" t="s">
        <v>222</v>
      </c>
      <c r="F205" s="21">
        <v>2101</v>
      </c>
      <c r="G205" s="14" t="s">
        <v>458</v>
      </c>
      <c r="H205" s="14" t="s">
        <v>459</v>
      </c>
      <c r="I205" s="14" t="s">
        <v>460</v>
      </c>
      <c r="J205" s="54" t="s">
        <v>1091</v>
      </c>
      <c r="K205" s="23">
        <v>3.33</v>
      </c>
      <c r="L205" s="14" t="s">
        <v>49</v>
      </c>
      <c r="M205" s="13">
        <v>6.0499999999999998E-2</v>
      </c>
      <c r="N205" s="13">
        <v>5.8999999999999997E-2</v>
      </c>
      <c r="O205" s="23">
        <v>4000</v>
      </c>
      <c r="P205" s="24">
        <v>102.3</v>
      </c>
      <c r="Q205" s="23">
        <v>0</v>
      </c>
      <c r="R205" s="23">
        <v>4.0919999999999996</v>
      </c>
      <c r="S205" s="13">
        <v>1.8181818181818199E-5</v>
      </c>
      <c r="T205" s="13">
        <f t="shared" si="8"/>
        <v>1.9561052851756777E-4</v>
      </c>
      <c r="U205" s="62">
        <f>+R205/'סכום נכסי הקרן'!$C$42</f>
        <v>1.3095502616176916E-4</v>
      </c>
    </row>
    <row r="206" spans="2:21" ht="13.5" thickBot="1" x14ac:dyDescent="0.25">
      <c r="B206" s="58" t="s">
        <v>638</v>
      </c>
      <c r="C206" s="14" t="s">
        <v>639</v>
      </c>
      <c r="D206" s="14" t="s">
        <v>134</v>
      </c>
      <c r="E206" s="14" t="s">
        <v>222</v>
      </c>
      <c r="F206" s="21">
        <v>1553</v>
      </c>
      <c r="G206" s="14" t="s">
        <v>419</v>
      </c>
      <c r="H206" s="14" t="s">
        <v>459</v>
      </c>
      <c r="I206" s="14" t="s">
        <v>460</v>
      </c>
      <c r="J206" s="54" t="s">
        <v>1091</v>
      </c>
      <c r="K206" s="23">
        <v>1.98</v>
      </c>
      <c r="L206" s="14" t="s">
        <v>49</v>
      </c>
      <c r="M206" s="13">
        <v>8.2000000000000003E-2</v>
      </c>
      <c r="N206" s="13">
        <v>6.9699999999999998E-2</v>
      </c>
      <c r="O206" s="23">
        <v>193000</v>
      </c>
      <c r="P206" s="24">
        <v>102.99</v>
      </c>
      <c r="Q206" s="23">
        <v>0</v>
      </c>
      <c r="R206" s="23">
        <v>198.77070000000001</v>
      </c>
      <c r="S206" s="13">
        <v>2.3536585359999998E-3</v>
      </c>
      <c r="T206" s="13">
        <f t="shared" si="8"/>
        <v>9.5018674684278857E-3</v>
      </c>
      <c r="U206" s="62">
        <f>+R206/'סכום נכסי הקרן'!$C$42</f>
        <v>6.3611980006581552E-3</v>
      </c>
    </row>
    <row r="207" spans="2:21" ht="13.5" thickBot="1" x14ac:dyDescent="0.25">
      <c r="B207" s="58" t="s">
        <v>640</v>
      </c>
      <c r="C207" s="14" t="s">
        <v>641</v>
      </c>
      <c r="D207" s="14" t="s">
        <v>134</v>
      </c>
      <c r="E207" s="14" t="s">
        <v>222</v>
      </c>
      <c r="F207" s="21">
        <v>1979</v>
      </c>
      <c r="G207" s="14" t="s">
        <v>419</v>
      </c>
      <c r="H207" s="14" t="s">
        <v>459</v>
      </c>
      <c r="I207" s="14" t="s">
        <v>460</v>
      </c>
      <c r="J207" s="54" t="s">
        <v>1091</v>
      </c>
      <c r="K207" s="23">
        <v>2.65</v>
      </c>
      <c r="L207" s="14" t="s">
        <v>49</v>
      </c>
      <c r="M207" s="13">
        <v>8.5000000000000006E-2</v>
      </c>
      <c r="N207" s="13">
        <v>9.1899999999999996E-2</v>
      </c>
      <c r="O207" s="23">
        <v>181000</v>
      </c>
      <c r="P207" s="24">
        <v>101.1</v>
      </c>
      <c r="Q207" s="23">
        <v>0</v>
      </c>
      <c r="R207" s="23">
        <v>182.99100000000001</v>
      </c>
      <c r="S207" s="13">
        <v>1.87545332E-3</v>
      </c>
      <c r="T207" s="13">
        <f t="shared" si="8"/>
        <v>8.7475479530689758E-3</v>
      </c>
      <c r="U207" s="62">
        <f>+R207/'סכום נכסי הקרן'!$C$42</f>
        <v>5.8562050812239258E-3</v>
      </c>
    </row>
    <row r="208" spans="2:21" ht="13.5" thickBot="1" x14ac:dyDescent="0.25">
      <c r="B208" s="58" t="s">
        <v>642</v>
      </c>
      <c r="C208" s="14" t="s">
        <v>643</v>
      </c>
      <c r="D208" s="14" t="s">
        <v>134</v>
      </c>
      <c r="E208" s="14" t="s">
        <v>222</v>
      </c>
      <c r="F208" s="21">
        <v>531</v>
      </c>
      <c r="G208" s="14" t="s">
        <v>419</v>
      </c>
      <c r="H208" s="14" t="s">
        <v>459</v>
      </c>
      <c r="I208" s="14" t="s">
        <v>460</v>
      </c>
      <c r="J208" s="54" t="s">
        <v>1091</v>
      </c>
      <c r="K208" s="23">
        <v>3.55</v>
      </c>
      <c r="L208" s="14" t="s">
        <v>49</v>
      </c>
      <c r="M208" s="13">
        <v>7.7499999999999999E-2</v>
      </c>
      <c r="N208" s="13">
        <v>7.6600000000000001E-2</v>
      </c>
      <c r="O208" s="23">
        <v>41500</v>
      </c>
      <c r="P208" s="24">
        <v>100.82</v>
      </c>
      <c r="Q208" s="23">
        <v>0</v>
      </c>
      <c r="R208" s="23">
        <v>41.840299999999999</v>
      </c>
      <c r="S208" s="13">
        <v>4.8823529400000002E-4</v>
      </c>
      <c r="T208" s="13">
        <f t="shared" si="8"/>
        <v>2.0000985328283457E-3</v>
      </c>
      <c r="U208" s="62">
        <f>+R208/'סכום נכסי הקרן'!$C$42</f>
        <v>1.3390023414262635E-3</v>
      </c>
    </row>
    <row r="209" spans="2:21" ht="13.5" thickBot="1" x14ac:dyDescent="0.25">
      <c r="B209" s="58" t="s">
        <v>644</v>
      </c>
      <c r="C209" s="14" t="s">
        <v>645</v>
      </c>
      <c r="D209" s="14" t="s">
        <v>134</v>
      </c>
      <c r="E209" s="14" t="s">
        <v>222</v>
      </c>
      <c r="F209" s="21">
        <v>1452</v>
      </c>
      <c r="G209" s="14" t="s">
        <v>584</v>
      </c>
      <c r="H209" s="14" t="s">
        <v>459</v>
      </c>
      <c r="I209" s="14" t="s">
        <v>460</v>
      </c>
      <c r="J209" s="54" t="s">
        <v>1091</v>
      </c>
      <c r="K209" s="23">
        <v>2.34</v>
      </c>
      <c r="L209" s="14" t="s">
        <v>49</v>
      </c>
      <c r="M209" s="13">
        <v>6.6000000000000003E-2</v>
      </c>
      <c r="N209" s="13">
        <v>6.54E-2</v>
      </c>
      <c r="O209" s="23">
        <v>37000</v>
      </c>
      <c r="P209" s="24">
        <v>100.4</v>
      </c>
      <c r="Q209" s="23">
        <v>0</v>
      </c>
      <c r="R209" s="23">
        <v>37.148000000000003</v>
      </c>
      <c r="S209" s="13">
        <v>2.3432552239999998E-3</v>
      </c>
      <c r="T209" s="13">
        <f t="shared" si="8"/>
        <v>1.775791767685877E-3</v>
      </c>
      <c r="U209" s="62">
        <f>+R209/'סכום נכסי הקרן'!$C$42</f>
        <v>1.1888360977168626E-3</v>
      </c>
    </row>
    <row r="210" spans="2:21" ht="13.5" thickBot="1" x14ac:dyDescent="0.25">
      <c r="B210" s="58" t="s">
        <v>646</v>
      </c>
      <c r="C210" s="14" t="s">
        <v>647</v>
      </c>
      <c r="D210" s="14" t="s">
        <v>134</v>
      </c>
      <c r="E210" s="14" t="s">
        <v>222</v>
      </c>
      <c r="F210" s="21">
        <v>771</v>
      </c>
      <c r="G210" s="14" t="s">
        <v>419</v>
      </c>
      <c r="H210" s="14" t="s">
        <v>459</v>
      </c>
      <c r="I210" s="14" t="s">
        <v>460</v>
      </c>
      <c r="J210" s="54" t="s">
        <v>1091</v>
      </c>
      <c r="K210" s="23">
        <v>2.2839999999999998</v>
      </c>
      <c r="L210" s="14" t="s">
        <v>49</v>
      </c>
      <c r="M210" s="13">
        <v>3.8699999999999998E-2</v>
      </c>
      <c r="N210" s="13">
        <v>5.67E-2</v>
      </c>
      <c r="O210" s="23">
        <v>60000</v>
      </c>
      <c r="P210" s="24">
        <v>95.996399999999994</v>
      </c>
      <c r="Q210" s="23">
        <v>0</v>
      </c>
      <c r="R210" s="23">
        <v>57.597839999999998</v>
      </c>
      <c r="S210" s="13">
        <v>1.8179350000000001E-4</v>
      </c>
      <c r="T210" s="13">
        <f t="shared" si="8"/>
        <v>2.7533587301735839E-3</v>
      </c>
      <c r="U210" s="62">
        <f>+R210/'סכום נכסי הקרן'!$C$42</f>
        <v>1.8432860811489235E-3</v>
      </c>
    </row>
    <row r="211" spans="2:21" ht="13.5" thickBot="1" x14ac:dyDescent="0.25">
      <c r="B211" s="58" t="s">
        <v>648</v>
      </c>
      <c r="C211" s="14" t="s">
        <v>649</v>
      </c>
      <c r="D211" s="14" t="s">
        <v>134</v>
      </c>
      <c r="E211" s="14" t="s">
        <v>222</v>
      </c>
      <c r="F211" s="21">
        <v>771</v>
      </c>
      <c r="G211" s="14" t="s">
        <v>419</v>
      </c>
      <c r="H211" s="14" t="s">
        <v>459</v>
      </c>
      <c r="I211" s="14" t="s">
        <v>460</v>
      </c>
      <c r="J211" s="54" t="s">
        <v>1091</v>
      </c>
      <c r="K211" s="23">
        <v>3.41</v>
      </c>
      <c r="L211" s="14" t="s">
        <v>49</v>
      </c>
      <c r="M211" s="13">
        <v>6.3E-2</v>
      </c>
      <c r="N211" s="13">
        <v>6.7100000000000007E-2</v>
      </c>
      <c r="O211" s="23">
        <v>8439</v>
      </c>
      <c r="P211" s="25">
        <v>99</v>
      </c>
      <c r="Q211" s="23">
        <v>0</v>
      </c>
      <c r="R211" s="23">
        <v>8.3546099999999992</v>
      </c>
      <c r="S211" s="13">
        <v>4.70272812285472E-5</v>
      </c>
      <c r="T211" s="13">
        <f t="shared" si="8"/>
        <v>3.9937675407090831E-4</v>
      </c>
      <c r="U211" s="62">
        <f>+R211/'סכום נכסי הקרן'!$C$42</f>
        <v>2.6737003204334759E-4</v>
      </c>
    </row>
    <row r="212" spans="2:21" ht="13.5" thickBot="1" x14ac:dyDescent="0.25">
      <c r="B212" s="58" t="s">
        <v>650</v>
      </c>
      <c r="C212" s="14" t="s">
        <v>651</v>
      </c>
      <c r="D212" s="14" t="s">
        <v>134</v>
      </c>
      <c r="E212" s="14" t="s">
        <v>222</v>
      </c>
      <c r="F212" s="21">
        <v>1532</v>
      </c>
      <c r="G212" s="14" t="s">
        <v>419</v>
      </c>
      <c r="H212" s="14" t="s">
        <v>459</v>
      </c>
      <c r="I212" s="14" t="s">
        <v>460</v>
      </c>
      <c r="J212" s="54" t="s">
        <v>1091</v>
      </c>
      <c r="K212" s="23">
        <v>4.05</v>
      </c>
      <c r="L212" s="14" t="s">
        <v>49</v>
      </c>
      <c r="M212" s="13">
        <v>7.0000000000000007E-2</v>
      </c>
      <c r="N212" s="13">
        <v>6.6500000000000004E-2</v>
      </c>
      <c r="O212" s="23">
        <v>135000</v>
      </c>
      <c r="P212" s="24">
        <v>103.9</v>
      </c>
      <c r="Q212" s="23">
        <v>0</v>
      </c>
      <c r="R212" s="23">
        <v>140.26499999999999</v>
      </c>
      <c r="S212" s="13">
        <v>2.630348375E-3</v>
      </c>
      <c r="T212" s="13">
        <f t="shared" si="8"/>
        <v>6.7051101619053375E-3</v>
      </c>
      <c r="U212" s="62">
        <f>+R212/'סכום נכסי הקרן'!$C$42</f>
        <v>4.4888579532210539E-3</v>
      </c>
    </row>
    <row r="213" spans="2:21" ht="13.5" thickBot="1" x14ac:dyDescent="0.25">
      <c r="B213" s="58" t="s">
        <v>652</v>
      </c>
      <c r="C213" s="14" t="s">
        <v>653</v>
      </c>
      <c r="D213" s="14" t="s">
        <v>134</v>
      </c>
      <c r="E213" s="14" t="s">
        <v>222</v>
      </c>
      <c r="F213" s="21">
        <v>1095</v>
      </c>
      <c r="G213" s="14" t="s">
        <v>500</v>
      </c>
      <c r="H213" s="14" t="s">
        <v>459</v>
      </c>
      <c r="I213" s="14" t="s">
        <v>460</v>
      </c>
      <c r="J213" s="54" t="s">
        <v>1091</v>
      </c>
      <c r="K213" s="23">
        <v>2.69</v>
      </c>
      <c r="L213" s="14" t="s">
        <v>49</v>
      </c>
      <c r="M213" s="13">
        <v>7.1999999999999995E-2</v>
      </c>
      <c r="N213" s="13">
        <v>5.6399999999999999E-2</v>
      </c>
      <c r="O213" s="23">
        <v>82239.33</v>
      </c>
      <c r="P213" s="24">
        <v>104.33</v>
      </c>
      <c r="Q213" s="23">
        <v>0</v>
      </c>
      <c r="R213" s="23">
        <v>85.800290000000004</v>
      </c>
      <c r="S213" s="13">
        <v>1.61574237E-4</v>
      </c>
      <c r="T213" s="13">
        <f t="shared" si="8"/>
        <v>4.1015249447362134E-3</v>
      </c>
      <c r="U213" s="62">
        <f>+R213/'סכום נכסי הקרן'!$C$42</f>
        <v>2.7458404744959389E-3</v>
      </c>
    </row>
    <row r="214" spans="2:21" ht="13.5" thickBot="1" x14ac:dyDescent="0.25">
      <c r="B214" s="58" t="s">
        <v>654</v>
      </c>
      <c r="C214" s="14" t="s">
        <v>655</v>
      </c>
      <c r="D214" s="14" t="s">
        <v>134</v>
      </c>
      <c r="E214" s="14" t="s">
        <v>222</v>
      </c>
      <c r="F214" s="21">
        <v>823</v>
      </c>
      <c r="G214" s="14" t="s">
        <v>419</v>
      </c>
      <c r="H214" s="14" t="s">
        <v>459</v>
      </c>
      <c r="I214" s="14" t="s">
        <v>460</v>
      </c>
      <c r="J214" s="54" t="s">
        <v>1091</v>
      </c>
      <c r="K214" s="23">
        <v>1.1100000000000001</v>
      </c>
      <c r="L214" s="14" t="s">
        <v>49</v>
      </c>
      <c r="M214" s="13">
        <v>5.62E-2</v>
      </c>
      <c r="N214" s="13">
        <v>8.6999999999999994E-2</v>
      </c>
      <c r="O214" s="23">
        <v>50000</v>
      </c>
      <c r="P214" s="24">
        <v>96.93</v>
      </c>
      <c r="Q214" s="23">
        <v>1.405</v>
      </c>
      <c r="R214" s="23">
        <v>49.87</v>
      </c>
      <c r="S214" s="13">
        <v>2.1164200299999999E-4</v>
      </c>
      <c r="T214" s="13">
        <f t="shared" si="8"/>
        <v>2.3839435623585299E-3</v>
      </c>
      <c r="U214" s="62">
        <f>+R214/'סכום נכסי הקרן'!$C$42</f>
        <v>1.595974377978355E-3</v>
      </c>
    </row>
    <row r="215" spans="2:21" ht="13.5" thickBot="1" x14ac:dyDescent="0.25">
      <c r="B215" s="58" t="s">
        <v>656</v>
      </c>
      <c r="C215" s="14" t="s">
        <v>657</v>
      </c>
      <c r="D215" s="14" t="s">
        <v>134</v>
      </c>
      <c r="E215" s="14" t="s">
        <v>222</v>
      </c>
      <c r="F215" s="21">
        <v>1331</v>
      </c>
      <c r="G215" s="14" t="s">
        <v>419</v>
      </c>
      <c r="H215" s="14" t="s">
        <v>459</v>
      </c>
      <c r="I215" s="14" t="s">
        <v>460</v>
      </c>
      <c r="J215" s="54" t="s">
        <v>1091</v>
      </c>
      <c r="K215" s="23">
        <v>0.08</v>
      </c>
      <c r="L215" s="14" t="s">
        <v>49</v>
      </c>
      <c r="M215" s="13">
        <v>1.4E-2</v>
      </c>
      <c r="N215" s="13">
        <v>2.5506000000000002</v>
      </c>
      <c r="O215" s="23">
        <v>12500</v>
      </c>
      <c r="P215" s="24">
        <v>90.74</v>
      </c>
      <c r="Q215" s="23">
        <v>0</v>
      </c>
      <c r="R215" s="23">
        <v>11.342499999999999</v>
      </c>
      <c r="S215" s="13">
        <v>2.9761904700000003E-4</v>
      </c>
      <c r="T215" s="13">
        <f t="shared" si="8"/>
        <v>5.4220733619513993E-4</v>
      </c>
      <c r="U215" s="62">
        <f>+R215/'סכום נכסי הקרן'!$C$42</f>
        <v>3.6299056310847184E-4</v>
      </c>
    </row>
    <row r="216" spans="2:21" ht="13.5" thickBot="1" x14ac:dyDescent="0.25">
      <c r="B216" s="58" t="s">
        <v>658</v>
      </c>
      <c r="C216" s="14" t="s">
        <v>659</v>
      </c>
      <c r="D216" s="14" t="s">
        <v>134</v>
      </c>
      <c r="E216" s="14" t="s">
        <v>222</v>
      </c>
      <c r="F216" s="21">
        <v>1903</v>
      </c>
      <c r="G216" s="14" t="s">
        <v>419</v>
      </c>
      <c r="H216" s="14" t="s">
        <v>459</v>
      </c>
      <c r="I216" s="14" t="s">
        <v>460</v>
      </c>
      <c r="J216" s="54" t="s">
        <v>1091</v>
      </c>
      <c r="K216" s="23">
        <v>2.19</v>
      </c>
      <c r="L216" s="14" t="s">
        <v>49</v>
      </c>
      <c r="M216" s="13">
        <v>5.6000000000000001E-2</v>
      </c>
      <c r="N216" s="13">
        <v>8.8400000000000006E-2</v>
      </c>
      <c r="O216" s="23">
        <v>1948</v>
      </c>
      <c r="P216" s="24">
        <v>93.69</v>
      </c>
      <c r="Q216" s="23">
        <v>5.4539999999999998E-2</v>
      </c>
      <c r="R216" s="23">
        <v>1.8796200000000001</v>
      </c>
      <c r="S216" s="13">
        <v>1.14588235294118E-5</v>
      </c>
      <c r="T216" s="13">
        <f t="shared" si="8"/>
        <v>8.9851774587534404E-5</v>
      </c>
      <c r="U216" s="62">
        <f>+R216/'סכום נכסי הקרן'!$C$42</f>
        <v>6.0152904759087138E-5</v>
      </c>
    </row>
    <row r="217" spans="2:21" ht="13.5" thickBot="1" x14ac:dyDescent="0.25">
      <c r="B217" s="58" t="s">
        <v>660</v>
      </c>
      <c r="C217" s="14" t="s">
        <v>661</v>
      </c>
      <c r="D217" s="14" t="s">
        <v>134</v>
      </c>
      <c r="E217" s="14" t="s">
        <v>222</v>
      </c>
      <c r="F217" s="21">
        <v>1903</v>
      </c>
      <c r="G217" s="14" t="s">
        <v>419</v>
      </c>
      <c r="H217" s="14" t="s">
        <v>459</v>
      </c>
      <c r="I217" s="14" t="s">
        <v>460</v>
      </c>
      <c r="J217" s="54" t="s">
        <v>1091</v>
      </c>
      <c r="K217" s="23">
        <v>2.23</v>
      </c>
      <c r="L217" s="14" t="s">
        <v>49</v>
      </c>
      <c r="M217" s="13">
        <v>8.8900000000000007E-2</v>
      </c>
      <c r="N217" s="13">
        <v>7.1999999999999995E-2</v>
      </c>
      <c r="O217" s="23">
        <v>81000</v>
      </c>
      <c r="P217" s="24">
        <v>103.86</v>
      </c>
      <c r="Q217" s="23">
        <v>2.9394900000000002</v>
      </c>
      <c r="R217" s="23">
        <v>87.066090000000003</v>
      </c>
      <c r="S217" s="13">
        <v>8.2653061199999996E-4</v>
      </c>
      <c r="T217" s="13">
        <f t="shared" si="8"/>
        <v>4.1620341839829237E-3</v>
      </c>
      <c r="U217" s="62">
        <f>+R217/'סכום נכסי הקרן'!$C$42</f>
        <v>2.7863494852768695E-3</v>
      </c>
    </row>
    <row r="218" spans="2:21" ht="13.5" thickBot="1" x14ac:dyDescent="0.25">
      <c r="B218" s="58" t="s">
        <v>662</v>
      </c>
      <c r="C218" s="14" t="s">
        <v>663</v>
      </c>
      <c r="D218" s="14" t="s">
        <v>134</v>
      </c>
      <c r="E218" s="14" t="s">
        <v>222</v>
      </c>
      <c r="F218" s="21">
        <v>2429</v>
      </c>
      <c r="G218" s="14" t="s">
        <v>419</v>
      </c>
      <c r="H218" s="14" t="s">
        <v>459</v>
      </c>
      <c r="I218" s="14" t="s">
        <v>460</v>
      </c>
      <c r="J218" s="54" t="s">
        <v>1091</v>
      </c>
      <c r="K218" s="23">
        <v>3.96</v>
      </c>
      <c r="L218" s="14" t="s">
        <v>49</v>
      </c>
      <c r="M218" s="13">
        <v>8.1500000000000003E-2</v>
      </c>
      <c r="N218" s="13">
        <v>8.3099999999999993E-2</v>
      </c>
      <c r="O218" s="23">
        <v>600000</v>
      </c>
      <c r="P218" s="25">
        <v>0</v>
      </c>
      <c r="Q218" s="23">
        <v>0</v>
      </c>
      <c r="R218" s="23">
        <v>597</v>
      </c>
      <c r="S218" s="13">
        <v>2.90854093E-3</v>
      </c>
      <c r="T218" s="13">
        <f t="shared" si="8"/>
        <v>2.853848619867741E-2</v>
      </c>
      <c r="U218" s="62">
        <f>+R218/'סכום נכסי הקרן'!$C$42</f>
        <v>1.9105608655566032E-2</v>
      </c>
    </row>
    <row r="219" spans="2:21" ht="13.5" thickBot="1" x14ac:dyDescent="0.25">
      <c r="B219" s="58" t="s">
        <v>664</v>
      </c>
      <c r="C219" s="14" t="s">
        <v>665</v>
      </c>
      <c r="D219" s="14" t="s">
        <v>134</v>
      </c>
      <c r="E219" s="14" t="s">
        <v>222</v>
      </c>
      <c r="F219" s="21">
        <v>1831</v>
      </c>
      <c r="G219" s="14" t="s">
        <v>458</v>
      </c>
      <c r="H219" s="14" t="s">
        <v>459</v>
      </c>
      <c r="I219" s="14" t="s">
        <v>460</v>
      </c>
      <c r="J219" s="54" t="s">
        <v>1091</v>
      </c>
      <c r="K219" s="23">
        <v>4.49</v>
      </c>
      <c r="L219" s="14" t="s">
        <v>49</v>
      </c>
      <c r="M219" s="13">
        <v>0.05</v>
      </c>
      <c r="N219" s="13">
        <v>4.2799999999999998E-2</v>
      </c>
      <c r="O219" s="23">
        <v>3300</v>
      </c>
      <c r="P219" s="24">
        <v>103.4</v>
      </c>
      <c r="Q219" s="23">
        <v>0</v>
      </c>
      <c r="R219" s="23">
        <v>3.4121999999999999</v>
      </c>
      <c r="S219" s="13">
        <v>8.0971659919028305E-6</v>
      </c>
      <c r="T219" s="13">
        <f t="shared" si="8"/>
        <v>1.631139407154557E-4</v>
      </c>
      <c r="U219" s="62">
        <f>+R219/'סכום נכסי הקרן'!$C$42</f>
        <v>1.0919959439618494E-4</v>
      </c>
    </row>
    <row r="220" spans="2:21" ht="13.5" thickBot="1" x14ac:dyDescent="0.25">
      <c r="B220" s="58" t="s">
        <v>666</v>
      </c>
      <c r="C220" s="14" t="s">
        <v>667</v>
      </c>
      <c r="D220" s="14" t="s">
        <v>134</v>
      </c>
      <c r="E220" s="14" t="s">
        <v>222</v>
      </c>
      <c r="F220" s="21">
        <v>1831</v>
      </c>
      <c r="G220" s="14" t="s">
        <v>458</v>
      </c>
      <c r="H220" s="14" t="s">
        <v>459</v>
      </c>
      <c r="I220" s="14" t="s">
        <v>460</v>
      </c>
      <c r="J220" s="54" t="s">
        <v>1091</v>
      </c>
      <c r="K220" s="23">
        <v>4.24</v>
      </c>
      <c r="L220" s="14" t="s">
        <v>49</v>
      </c>
      <c r="M220" s="13">
        <v>6.9500000000000006E-2</v>
      </c>
      <c r="N220" s="13">
        <v>6.0900000000000003E-2</v>
      </c>
      <c r="O220" s="23">
        <v>6000</v>
      </c>
      <c r="P220" s="25">
        <v>104</v>
      </c>
      <c r="Q220" s="23">
        <v>0</v>
      </c>
      <c r="R220" s="23">
        <v>6.24</v>
      </c>
      <c r="S220" s="13">
        <v>2.5646396040196499E-5</v>
      </c>
      <c r="T220" s="13">
        <f t="shared" si="8"/>
        <v>2.9829171504145233E-4</v>
      </c>
      <c r="U220" s="62">
        <f>+R220/'סכום נכסי הקרן'!$C$42</f>
        <v>1.9969681408832837E-4</v>
      </c>
    </row>
    <row r="221" spans="2:21" ht="13.5" thickBot="1" x14ac:dyDescent="0.25">
      <c r="B221" s="58" t="s">
        <v>668</v>
      </c>
      <c r="C221" s="14" t="s">
        <v>669</v>
      </c>
      <c r="D221" s="14" t="s">
        <v>134</v>
      </c>
      <c r="E221" s="14" t="s">
        <v>222</v>
      </c>
      <c r="F221" s="21">
        <v>2385</v>
      </c>
      <c r="G221" s="14" t="s">
        <v>419</v>
      </c>
      <c r="H221" s="14" t="s">
        <v>459</v>
      </c>
      <c r="I221" s="14" t="s">
        <v>460</v>
      </c>
      <c r="J221" s="54" t="s">
        <v>1091</v>
      </c>
      <c r="K221" s="23">
        <v>1.81</v>
      </c>
      <c r="L221" s="14" t="s">
        <v>49</v>
      </c>
      <c r="M221" s="13">
        <v>0.06</v>
      </c>
      <c r="N221" s="13">
        <v>7.4200000000000002E-2</v>
      </c>
      <c r="O221" s="23">
        <v>57000</v>
      </c>
      <c r="P221" s="24">
        <v>98.26</v>
      </c>
      <c r="Q221" s="23">
        <v>0</v>
      </c>
      <c r="R221" s="23">
        <v>56.008200000000002</v>
      </c>
      <c r="S221" s="13">
        <v>2.2800000000000001E-4</v>
      </c>
      <c r="T221" s="13">
        <f t="shared" si="8"/>
        <v>2.6773689157667743E-3</v>
      </c>
      <c r="U221" s="62">
        <f>+R221/'סכום נכסי הקרן'!$C$42</f>
        <v>1.792413317759922E-3</v>
      </c>
    </row>
    <row r="222" spans="2:21" ht="13.5" thickBot="1" x14ac:dyDescent="0.25">
      <c r="B222" s="58" t="s">
        <v>670</v>
      </c>
      <c r="C222" s="14" t="s">
        <v>671</v>
      </c>
      <c r="D222" s="14" t="s">
        <v>134</v>
      </c>
      <c r="E222" s="14" t="s">
        <v>222</v>
      </c>
      <c r="F222" s="21">
        <v>2344</v>
      </c>
      <c r="G222" s="14" t="s">
        <v>635</v>
      </c>
      <c r="H222" s="14" t="s">
        <v>459</v>
      </c>
      <c r="I222" s="14" t="s">
        <v>460</v>
      </c>
      <c r="J222" s="54" t="s">
        <v>1091</v>
      </c>
      <c r="K222" s="23">
        <v>2.9</v>
      </c>
      <c r="L222" s="14" t="s">
        <v>49</v>
      </c>
      <c r="M222" s="13">
        <v>5.2999999999999999E-2</v>
      </c>
      <c r="N222" s="13">
        <v>8.7999999999999995E-2</v>
      </c>
      <c r="O222" s="23">
        <v>6650</v>
      </c>
      <c r="P222" s="24">
        <v>91.09</v>
      </c>
      <c r="Q222" s="23">
        <v>0</v>
      </c>
      <c r="R222" s="23">
        <v>6.05748</v>
      </c>
      <c r="S222" s="13">
        <v>2.8450195899920299E-5</v>
      </c>
      <c r="T222" s="13">
        <f t="shared" si="8"/>
        <v>2.8956668237648984E-4</v>
      </c>
      <c r="U222" s="62">
        <f>+R222/'סכום נכסי הקרן'!$C$42</f>
        <v>1.9385568227624474E-4</v>
      </c>
    </row>
    <row r="223" spans="2:21" ht="13.5" thickBot="1" x14ac:dyDescent="0.25">
      <c r="B223" s="58" t="s">
        <v>670</v>
      </c>
      <c r="C223" s="14" t="s">
        <v>672</v>
      </c>
      <c r="D223" s="14" t="s">
        <v>134</v>
      </c>
      <c r="E223" s="14" t="s">
        <v>222</v>
      </c>
      <c r="F223" s="21">
        <v>2344</v>
      </c>
      <c r="G223" s="14" t="s">
        <v>635</v>
      </c>
      <c r="H223" s="14" t="s">
        <v>459</v>
      </c>
      <c r="I223" s="14" t="s">
        <v>460</v>
      </c>
      <c r="J223" s="54" t="s">
        <v>1091</v>
      </c>
      <c r="K223" s="23">
        <v>2.8980000000000001</v>
      </c>
      <c r="L223" s="14" t="s">
        <v>49</v>
      </c>
      <c r="M223" s="13">
        <v>5.2999999999999999E-2</v>
      </c>
      <c r="N223" s="13">
        <v>8.7999999999999995E-2</v>
      </c>
      <c r="O223" s="23">
        <v>25175</v>
      </c>
      <c r="P223" s="24">
        <v>90.496600000000001</v>
      </c>
      <c r="Q223" s="23">
        <v>0</v>
      </c>
      <c r="R223" s="23">
        <v>22.782509999999998</v>
      </c>
      <c r="S223" s="13">
        <v>1.0770431299999999E-4</v>
      </c>
      <c r="T223" s="13">
        <f t="shared" si="8"/>
        <v>1.0890759584693971E-3</v>
      </c>
      <c r="U223" s="62">
        <f>+R223/'סכום נכסי הקרן'!$C$42</f>
        <v>7.2910170896401945E-4</v>
      </c>
    </row>
    <row r="224" spans="2:21" ht="13.5" thickBot="1" x14ac:dyDescent="0.25">
      <c r="B224" s="58" t="s">
        <v>675</v>
      </c>
      <c r="C224" s="14" t="s">
        <v>676</v>
      </c>
      <c r="D224" s="14" t="s">
        <v>134</v>
      </c>
      <c r="E224" s="14" t="s">
        <v>222</v>
      </c>
      <c r="F224" s="21">
        <v>328</v>
      </c>
      <c r="G224" s="14" t="s">
        <v>677</v>
      </c>
      <c r="H224" s="14" t="s">
        <v>459</v>
      </c>
      <c r="I224" s="14" t="s">
        <v>460</v>
      </c>
      <c r="J224" s="54" t="s">
        <v>1091</v>
      </c>
      <c r="K224" s="23">
        <v>1.97</v>
      </c>
      <c r="L224" s="14" t="s">
        <v>49</v>
      </c>
      <c r="M224" s="13">
        <v>1.9900000000000001E-2</v>
      </c>
      <c r="N224" s="13">
        <v>5.0999999999999997E-2</v>
      </c>
      <c r="O224" s="23">
        <v>6500</v>
      </c>
      <c r="P224" s="24">
        <v>94.28</v>
      </c>
      <c r="Q224" s="23">
        <v>0</v>
      </c>
      <c r="R224" s="23">
        <v>6.1281999999999996</v>
      </c>
      <c r="S224" s="13">
        <v>4.33333333333333E-5</v>
      </c>
      <c r="T224" s="13">
        <f t="shared" si="8"/>
        <v>2.9294732181362631E-4</v>
      </c>
      <c r="U224" s="62">
        <f>+R224/'סכום נכסי הקרן'!$C$42</f>
        <v>1.9611891283591247E-4</v>
      </c>
    </row>
    <row r="225" spans="2:21" ht="13.5" thickBot="1" x14ac:dyDescent="0.25">
      <c r="B225" s="58" t="s">
        <v>678</v>
      </c>
      <c r="C225" s="14" t="s">
        <v>679</v>
      </c>
      <c r="D225" s="14" t="s">
        <v>134</v>
      </c>
      <c r="E225" s="14" t="s">
        <v>222</v>
      </c>
      <c r="F225" s="21">
        <v>1797</v>
      </c>
      <c r="G225" s="14" t="s">
        <v>419</v>
      </c>
      <c r="H225" s="14" t="s">
        <v>459</v>
      </c>
      <c r="I225" s="14" t="s">
        <v>460</v>
      </c>
      <c r="J225" s="54" t="s">
        <v>1091</v>
      </c>
      <c r="K225" s="23">
        <v>1.02</v>
      </c>
      <c r="L225" s="14" t="s">
        <v>49</v>
      </c>
      <c r="M225" s="13">
        <v>4.4900000000000002E-2</v>
      </c>
      <c r="N225" s="13">
        <v>6.6400000000000001E-2</v>
      </c>
      <c r="O225" s="23">
        <v>4271.13</v>
      </c>
      <c r="P225" s="24">
        <v>97.99</v>
      </c>
      <c r="Q225" s="23">
        <v>0</v>
      </c>
      <c r="R225" s="23">
        <v>4.1852799999999997</v>
      </c>
      <c r="S225" s="13">
        <v>5.0158996595997699E-5</v>
      </c>
      <c r="T225" s="13">
        <f t="shared" ref="T225" si="9">+R225/$R$11</f>
        <v>2.0006960723216178E-4</v>
      </c>
      <c r="U225" s="62">
        <f>+R225/'סכום נכסי הקרן'!$C$42</f>
        <v>1.3394023751083314E-4</v>
      </c>
    </row>
    <row r="226" spans="2:21" ht="13.5" thickBot="1" x14ac:dyDescent="0.25">
      <c r="B226" s="57" t="s">
        <v>680</v>
      </c>
      <c r="C226" s="54" t="s">
        <v>1091</v>
      </c>
      <c r="D226" s="54" t="s">
        <v>1091</v>
      </c>
      <c r="E226" s="54" t="s">
        <v>1091</v>
      </c>
      <c r="F226" s="54" t="s">
        <v>1091</v>
      </c>
      <c r="G226" s="54" t="s">
        <v>1091</v>
      </c>
      <c r="H226" s="54" t="s">
        <v>1091</v>
      </c>
      <c r="I226" s="54" t="s">
        <v>1091</v>
      </c>
      <c r="J226" s="54" t="s">
        <v>1091</v>
      </c>
      <c r="K226" s="22">
        <v>3.1635093833150001</v>
      </c>
      <c r="L226" s="54" t="s">
        <v>1091</v>
      </c>
      <c r="M226" s="54" t="s">
        <v>1091</v>
      </c>
      <c r="N226" s="54" t="s">
        <v>1091</v>
      </c>
      <c r="O226" s="54" t="s">
        <v>1091</v>
      </c>
      <c r="P226" s="54" t="s">
        <v>1091</v>
      </c>
      <c r="Q226" s="54" t="s">
        <v>1091</v>
      </c>
      <c r="R226" s="22">
        <f>SUM(R227:R235)</f>
        <v>405.42917999999997</v>
      </c>
      <c r="S226" s="54" t="s">
        <v>1091</v>
      </c>
      <c r="T226" s="20">
        <f t="shared" ref="T226:U226" si="10">SUM(T227:T235)</f>
        <v>1.9380795741995145E-2</v>
      </c>
      <c r="U226" s="61">
        <f t="shared" si="10"/>
        <v>1.2974826215455676E-2</v>
      </c>
    </row>
    <row r="227" spans="2:21" ht="13.5" thickBot="1" x14ac:dyDescent="0.25">
      <c r="B227" s="58" t="s">
        <v>681</v>
      </c>
      <c r="C227" s="14" t="s">
        <v>682</v>
      </c>
      <c r="D227" s="14" t="s">
        <v>134</v>
      </c>
      <c r="E227" s="14" t="s">
        <v>222</v>
      </c>
      <c r="F227" s="21">
        <v>2356</v>
      </c>
      <c r="G227" s="14" t="s">
        <v>413</v>
      </c>
      <c r="H227" s="14" t="s">
        <v>353</v>
      </c>
      <c r="I227" s="14" t="s">
        <v>96</v>
      </c>
      <c r="J227" s="54" t="s">
        <v>1091</v>
      </c>
      <c r="K227" s="23">
        <v>2.92</v>
      </c>
      <c r="L227" s="14" t="s">
        <v>49</v>
      </c>
      <c r="M227" s="13">
        <v>4.7199999999999999E-2</v>
      </c>
      <c r="N227" s="13">
        <v>8.0199999999999994E-2</v>
      </c>
      <c r="O227" s="23">
        <v>18000</v>
      </c>
      <c r="P227" s="24">
        <v>105.21</v>
      </c>
      <c r="Q227" s="23">
        <v>0</v>
      </c>
      <c r="R227" s="23">
        <v>18.937799999999999</v>
      </c>
      <c r="S227" s="13">
        <v>5.4717566162657099E-5</v>
      </c>
      <c r="T227" s="13">
        <f t="shared" ref="T227:T235" si="11">+R227/$R$11</f>
        <v>9.0528667325513073E-4</v>
      </c>
      <c r="U227" s="62">
        <f>+R227/'סכום נכסי הקרן'!$C$42</f>
        <v>6.0606062914133729E-4</v>
      </c>
    </row>
    <row r="228" spans="2:21" ht="13.5" thickBot="1" x14ac:dyDescent="0.25">
      <c r="B228" s="58" t="s">
        <v>683</v>
      </c>
      <c r="C228" s="14" t="s">
        <v>684</v>
      </c>
      <c r="D228" s="14" t="s">
        <v>134</v>
      </c>
      <c r="E228" s="14" t="s">
        <v>222</v>
      </c>
      <c r="F228" s="21">
        <v>1742</v>
      </c>
      <c r="G228" s="14" t="s">
        <v>413</v>
      </c>
      <c r="H228" s="14" t="s">
        <v>361</v>
      </c>
      <c r="I228" s="14" t="s">
        <v>260</v>
      </c>
      <c r="J228" s="54" t="s">
        <v>1091</v>
      </c>
      <c r="K228" s="23">
        <v>3.39</v>
      </c>
      <c r="L228" s="14" t="s">
        <v>49</v>
      </c>
      <c r="M228" s="13">
        <v>4.2999999999999997E-2</v>
      </c>
      <c r="N228" s="13">
        <v>8.3299999999999999E-2</v>
      </c>
      <c r="O228" s="23">
        <v>103471.38</v>
      </c>
      <c r="P228" s="24">
        <v>85.95</v>
      </c>
      <c r="Q228" s="23">
        <v>0</v>
      </c>
      <c r="R228" s="23">
        <v>88.93365</v>
      </c>
      <c r="S228" s="13">
        <v>8.9108428812756206E-5</v>
      </c>
      <c r="T228" s="13">
        <f t="shared" si="11"/>
        <v>4.2513094524673492E-3</v>
      </c>
      <c r="U228" s="62">
        <f>+R228/'סכום נכסי הקרן'!$C$42</f>
        <v>2.8461164375394974E-3</v>
      </c>
    </row>
    <row r="229" spans="2:21" ht="13.5" thickBot="1" x14ac:dyDescent="0.25">
      <c r="B229" s="58" t="s">
        <v>685</v>
      </c>
      <c r="C229" s="14" t="s">
        <v>686</v>
      </c>
      <c r="D229" s="14" t="s">
        <v>134</v>
      </c>
      <c r="E229" s="14" t="s">
        <v>222</v>
      </c>
      <c r="F229" s="21">
        <v>259</v>
      </c>
      <c r="G229" s="14" t="s">
        <v>258</v>
      </c>
      <c r="H229" s="14" t="s">
        <v>387</v>
      </c>
      <c r="I229" s="14" t="s">
        <v>96</v>
      </c>
      <c r="J229" s="54" t="s">
        <v>1091</v>
      </c>
      <c r="K229" s="23">
        <v>0.97</v>
      </c>
      <c r="L229" s="14" t="s">
        <v>49</v>
      </c>
      <c r="M229" s="13">
        <v>4.7E-2</v>
      </c>
      <c r="N229" s="13">
        <v>5.7000000000000002E-2</v>
      </c>
      <c r="O229" s="23">
        <v>259.2</v>
      </c>
      <c r="P229" s="24">
        <v>99.7</v>
      </c>
      <c r="Q229" s="23">
        <v>0</v>
      </c>
      <c r="R229" s="23">
        <v>0.25841999999999998</v>
      </c>
      <c r="S229" s="13">
        <v>5.2843002461113899E-7</v>
      </c>
      <c r="T229" s="13">
        <f t="shared" si="11"/>
        <v>1.2353292468110914E-5</v>
      </c>
      <c r="U229" s="62">
        <f>+R229/'סכום נכסי הקרן'!$C$42</f>
        <v>8.2701363296002903E-6</v>
      </c>
    </row>
    <row r="230" spans="2:21" ht="13.5" thickBot="1" x14ac:dyDescent="0.25">
      <c r="B230" s="58" t="s">
        <v>687</v>
      </c>
      <c r="C230" s="14" t="s">
        <v>688</v>
      </c>
      <c r="D230" s="14" t="s">
        <v>134</v>
      </c>
      <c r="E230" s="14" t="s">
        <v>222</v>
      </c>
      <c r="F230" s="21">
        <v>576</v>
      </c>
      <c r="G230" s="14" t="s">
        <v>392</v>
      </c>
      <c r="H230" s="14" t="s">
        <v>387</v>
      </c>
      <c r="I230" s="14" t="s">
        <v>96</v>
      </c>
      <c r="J230" s="54" t="s">
        <v>1091</v>
      </c>
      <c r="K230" s="23">
        <v>0.41</v>
      </c>
      <c r="L230" s="14" t="s">
        <v>49</v>
      </c>
      <c r="M230" s="13">
        <v>5.45E-2</v>
      </c>
      <c r="N230" s="13">
        <v>6.4000000000000001E-2</v>
      </c>
      <c r="O230" s="23">
        <v>1000</v>
      </c>
      <c r="P230" s="24">
        <v>94.2</v>
      </c>
      <c r="Q230" s="23">
        <v>0</v>
      </c>
      <c r="R230" s="23">
        <v>0.94199999999999995</v>
      </c>
      <c r="S230" s="13">
        <v>3.07505201658052E-6</v>
      </c>
      <c r="T230" s="13">
        <f t="shared" si="11"/>
        <v>4.5030576212988471E-5</v>
      </c>
      <c r="U230" s="62">
        <f>+R230/'סכום נכסי הקרן'!$C$42</f>
        <v>3.0146538280641874E-5</v>
      </c>
    </row>
    <row r="231" spans="2:21" ht="13.5" thickBot="1" x14ac:dyDescent="0.25">
      <c r="B231" s="58" t="s">
        <v>689</v>
      </c>
      <c r="C231" s="14" t="s">
        <v>690</v>
      </c>
      <c r="D231" s="14" t="s">
        <v>134</v>
      </c>
      <c r="E231" s="14" t="s">
        <v>222</v>
      </c>
      <c r="F231" s="21">
        <v>576</v>
      </c>
      <c r="G231" s="14" t="s">
        <v>392</v>
      </c>
      <c r="H231" s="14" t="s">
        <v>387</v>
      </c>
      <c r="I231" s="14" t="s">
        <v>96</v>
      </c>
      <c r="J231" s="54" t="s">
        <v>1091</v>
      </c>
      <c r="K231" s="23">
        <v>1.69</v>
      </c>
      <c r="L231" s="14" t="s">
        <v>49</v>
      </c>
      <c r="M231" s="13">
        <v>5.8500000000000003E-2</v>
      </c>
      <c r="N231" s="13">
        <v>5.4100000000000002E-2</v>
      </c>
      <c r="O231" s="23">
        <v>758.62</v>
      </c>
      <c r="P231" s="24">
        <v>106.3</v>
      </c>
      <c r="Q231" s="23">
        <v>0</v>
      </c>
      <c r="R231" s="23">
        <v>0.80640999999999996</v>
      </c>
      <c r="S231" s="13">
        <v>4.8014547024186104E-6</v>
      </c>
      <c r="T231" s="13">
        <f t="shared" si="11"/>
        <v>3.8548945821566918E-5</v>
      </c>
      <c r="U231" s="62">
        <f>+R231/'סכום נכסי הקרן'!$C$42</f>
        <v>2.580729292451424E-5</v>
      </c>
    </row>
    <row r="232" spans="2:21" ht="13.5" thickBot="1" x14ac:dyDescent="0.25">
      <c r="B232" s="58" t="s">
        <v>691</v>
      </c>
      <c r="C232" s="14" t="s">
        <v>692</v>
      </c>
      <c r="D232" s="14" t="s">
        <v>134</v>
      </c>
      <c r="E232" s="14" t="s">
        <v>222</v>
      </c>
      <c r="F232" s="21">
        <v>2409</v>
      </c>
      <c r="G232" s="14" t="s">
        <v>401</v>
      </c>
      <c r="H232" s="14" t="s">
        <v>402</v>
      </c>
      <c r="I232" s="14" t="s">
        <v>260</v>
      </c>
      <c r="J232" s="54" t="s">
        <v>1091</v>
      </c>
      <c r="K232" s="23">
        <v>2.39</v>
      </c>
      <c r="L232" s="14" t="s">
        <v>49</v>
      </c>
      <c r="M232" s="13">
        <v>9.2200000000000004E-2</v>
      </c>
      <c r="N232" s="13">
        <v>6.7699999999999996E-2</v>
      </c>
      <c r="O232" s="23">
        <v>27500</v>
      </c>
      <c r="P232" s="24">
        <v>105.99</v>
      </c>
      <c r="Q232" s="23">
        <v>0</v>
      </c>
      <c r="R232" s="23">
        <v>29.14725</v>
      </c>
      <c r="S232" s="13">
        <v>6.5319673961811695E-5</v>
      </c>
      <c r="T232" s="13">
        <f t="shared" si="11"/>
        <v>1.3933306396221108E-3</v>
      </c>
      <c r="U232" s="62">
        <f>+R232/'סכום נכסי הקרן'!$C$42</f>
        <v>9.3279053917244049E-4</v>
      </c>
    </row>
    <row r="233" spans="2:21" ht="13.5" thickBot="1" x14ac:dyDescent="0.25">
      <c r="B233" s="58" t="s">
        <v>691</v>
      </c>
      <c r="C233" s="14" t="s">
        <v>693</v>
      </c>
      <c r="D233" s="14" t="s">
        <v>134</v>
      </c>
      <c r="E233" s="14" t="s">
        <v>222</v>
      </c>
      <c r="F233" s="21">
        <v>2409</v>
      </c>
      <c r="G233" s="14" t="s">
        <v>401</v>
      </c>
      <c r="H233" s="14" t="s">
        <v>402</v>
      </c>
      <c r="I233" s="14" t="s">
        <v>260</v>
      </c>
      <c r="J233" s="54" t="s">
        <v>1091</v>
      </c>
      <c r="K233" s="23">
        <v>2.3860000000000001</v>
      </c>
      <c r="L233" s="14" t="s">
        <v>49</v>
      </c>
      <c r="M233" s="13">
        <v>9.2200000000000004E-2</v>
      </c>
      <c r="N233" s="13">
        <v>6.7699999999999996E-2</v>
      </c>
      <c r="O233" s="23">
        <v>50000</v>
      </c>
      <c r="P233" s="24">
        <v>104.47029999999999</v>
      </c>
      <c r="Q233" s="23">
        <v>0</v>
      </c>
      <c r="R233" s="23">
        <v>52.235149999999997</v>
      </c>
      <c r="S233" s="13">
        <v>1.1876304300000001E-4</v>
      </c>
      <c r="T233" s="13">
        <f t="shared" si="11"/>
        <v>2.4970052049595381E-3</v>
      </c>
      <c r="U233" s="62">
        <f>+R233/'סכום נכסי הקרן'!$C$42</f>
        <v>1.6716655510297987E-3</v>
      </c>
    </row>
    <row r="234" spans="2:21" ht="13.5" thickBot="1" x14ac:dyDescent="0.25">
      <c r="B234" s="58" t="s">
        <v>694</v>
      </c>
      <c r="C234" s="14" t="s">
        <v>695</v>
      </c>
      <c r="D234" s="14" t="s">
        <v>134</v>
      </c>
      <c r="E234" s="14" t="s">
        <v>222</v>
      </c>
      <c r="F234" s="21">
        <v>1689</v>
      </c>
      <c r="G234" s="14" t="s">
        <v>500</v>
      </c>
      <c r="H234" s="14" t="s">
        <v>402</v>
      </c>
      <c r="I234" s="14" t="s">
        <v>260</v>
      </c>
      <c r="J234" s="54" t="s">
        <v>1091</v>
      </c>
      <c r="K234" s="23">
        <v>3.3</v>
      </c>
      <c r="L234" s="14" t="s">
        <v>49</v>
      </c>
      <c r="M234" s="13">
        <v>4.6899999999999997E-2</v>
      </c>
      <c r="N234" s="13">
        <v>7.4099999999999999E-2</v>
      </c>
      <c r="O234" s="23">
        <v>65000</v>
      </c>
      <c r="P234" s="24">
        <v>96.21</v>
      </c>
      <c r="Q234" s="23">
        <v>0</v>
      </c>
      <c r="R234" s="23">
        <v>62.536499999999997</v>
      </c>
      <c r="S234" s="13">
        <v>4.4364518571509299E-5</v>
      </c>
      <c r="T234" s="13">
        <f t="shared" si="11"/>
        <v>2.9894422816810549E-3</v>
      </c>
      <c r="U234" s="62">
        <f>+R234/'סכום נכסי הקרן'!$C$42</f>
        <v>2.0013365086914655E-3</v>
      </c>
    </row>
    <row r="235" spans="2:21" ht="13.5" thickBot="1" x14ac:dyDescent="0.25">
      <c r="B235" s="58" t="s">
        <v>696</v>
      </c>
      <c r="C235" s="14" t="s">
        <v>697</v>
      </c>
      <c r="D235" s="14" t="s">
        <v>134</v>
      </c>
      <c r="E235" s="14" t="s">
        <v>222</v>
      </c>
      <c r="F235" s="21">
        <v>1689</v>
      </c>
      <c r="G235" s="14" t="s">
        <v>500</v>
      </c>
      <c r="H235" s="14" t="s">
        <v>402</v>
      </c>
      <c r="I235" s="14" t="s">
        <v>260</v>
      </c>
      <c r="J235" s="54" t="s">
        <v>1091</v>
      </c>
      <c r="K235" s="23">
        <v>3.45</v>
      </c>
      <c r="L235" s="14" t="s">
        <v>49</v>
      </c>
      <c r="M235" s="13">
        <v>4.6899999999999997E-2</v>
      </c>
      <c r="N235" s="13">
        <v>7.5300000000000006E-2</v>
      </c>
      <c r="O235" s="23">
        <v>156000</v>
      </c>
      <c r="P235" s="24">
        <v>97.2</v>
      </c>
      <c r="Q235" s="23">
        <v>0</v>
      </c>
      <c r="R235" s="23">
        <v>151.63200000000001</v>
      </c>
      <c r="S235" s="13">
        <v>1.2602811999999999E-4</v>
      </c>
      <c r="T235" s="13">
        <f t="shared" si="11"/>
        <v>7.2484886755072916E-3</v>
      </c>
      <c r="U235" s="62">
        <f>+R235/'סכום נכסי הקרן'!$C$42</f>
        <v>4.8526325823463794E-3</v>
      </c>
    </row>
    <row r="236" spans="2:21" ht="13.5" thickBot="1" x14ac:dyDescent="0.25">
      <c r="B236" s="57" t="s">
        <v>698</v>
      </c>
      <c r="C236" s="54" t="s">
        <v>1091</v>
      </c>
      <c r="D236" s="54" t="s">
        <v>1091</v>
      </c>
      <c r="E236" s="54" t="s">
        <v>1091</v>
      </c>
      <c r="F236" s="54" t="s">
        <v>1091</v>
      </c>
      <c r="G236" s="54" t="s">
        <v>1091</v>
      </c>
      <c r="H236" s="54" t="s">
        <v>1091</v>
      </c>
      <c r="I236" s="54" t="s">
        <v>1091</v>
      </c>
      <c r="J236" s="54" t="s">
        <v>1091</v>
      </c>
      <c r="K236" s="54" t="s">
        <v>1091</v>
      </c>
      <c r="L236" s="54" t="s">
        <v>1091</v>
      </c>
      <c r="M236" s="54" t="s">
        <v>1091</v>
      </c>
      <c r="N236" s="54" t="s">
        <v>1091</v>
      </c>
      <c r="O236" s="54" t="s">
        <v>1091</v>
      </c>
      <c r="P236" s="54" t="s">
        <v>1091</v>
      </c>
      <c r="Q236" s="54" t="s">
        <v>1091</v>
      </c>
      <c r="R236" s="54" t="s">
        <v>1091</v>
      </c>
      <c r="S236" s="54" t="s">
        <v>1091</v>
      </c>
      <c r="T236" s="54" t="s">
        <v>1091</v>
      </c>
      <c r="U236" s="68" t="s">
        <v>1091</v>
      </c>
    </row>
    <row r="237" spans="2:21" ht="13.5" thickBot="1" x14ac:dyDescent="0.25">
      <c r="B237" s="57" t="s">
        <v>699</v>
      </c>
      <c r="C237" s="54" t="s">
        <v>1091</v>
      </c>
      <c r="D237" s="54" t="s">
        <v>1091</v>
      </c>
      <c r="E237" s="54" t="s">
        <v>1091</v>
      </c>
      <c r="F237" s="54" t="s">
        <v>1091</v>
      </c>
      <c r="G237" s="54" t="s">
        <v>1091</v>
      </c>
      <c r="H237" s="54" t="s">
        <v>1091</v>
      </c>
      <c r="I237" s="54" t="s">
        <v>1091</v>
      </c>
      <c r="J237" s="54" t="s">
        <v>1091</v>
      </c>
      <c r="K237" s="22">
        <v>2.655162098441</v>
      </c>
      <c r="L237" s="54" t="s">
        <v>1091</v>
      </c>
      <c r="M237" s="54" t="s">
        <v>1091</v>
      </c>
      <c r="N237" s="54" t="s">
        <v>1091</v>
      </c>
      <c r="O237" s="54" t="s">
        <v>1091</v>
      </c>
      <c r="P237" s="54" t="s">
        <v>1091</v>
      </c>
      <c r="Q237" s="54" t="s">
        <v>1091</v>
      </c>
      <c r="R237" s="22">
        <f>+R238+R247</f>
        <v>1725.3716199999999</v>
      </c>
      <c r="S237" s="54" t="s">
        <v>1091</v>
      </c>
      <c r="T237" s="20">
        <f t="shared" ref="T237:U237" si="12">+T238+T247</f>
        <v>8.2478214681674517E-2</v>
      </c>
      <c r="U237" s="61">
        <f t="shared" si="12"/>
        <v>5.5216540966733646E-2</v>
      </c>
    </row>
    <row r="238" spans="2:21" ht="13.5" thickBot="1" x14ac:dyDescent="0.25">
      <c r="B238" s="57" t="s">
        <v>700</v>
      </c>
      <c r="C238" s="54" t="s">
        <v>1091</v>
      </c>
      <c r="D238" s="54" t="s">
        <v>1091</v>
      </c>
      <c r="E238" s="54" t="s">
        <v>1091</v>
      </c>
      <c r="F238" s="54" t="s">
        <v>1091</v>
      </c>
      <c r="G238" s="54" t="s">
        <v>1091</v>
      </c>
      <c r="H238" s="54" t="s">
        <v>1091</v>
      </c>
      <c r="I238" s="54" t="s">
        <v>1091</v>
      </c>
      <c r="J238" s="54" t="s">
        <v>1091</v>
      </c>
      <c r="K238" s="22">
        <v>2.4324886326369999</v>
      </c>
      <c r="L238" s="54" t="s">
        <v>1091</v>
      </c>
      <c r="M238" s="54" t="s">
        <v>1091</v>
      </c>
      <c r="N238" s="54" t="s">
        <v>1091</v>
      </c>
      <c r="O238" s="54" t="s">
        <v>1091</v>
      </c>
      <c r="P238" s="54" t="s">
        <v>1091</v>
      </c>
      <c r="Q238" s="54" t="s">
        <v>1091</v>
      </c>
      <c r="R238" s="22">
        <f>SUM(R239:R246)</f>
        <v>1066.5314999999998</v>
      </c>
      <c r="S238" s="54" t="s">
        <v>1091</v>
      </c>
      <c r="T238" s="20">
        <f t="shared" ref="T238:U238" si="13">SUM(T239:T246)</f>
        <v>5.0983575365502035E-2</v>
      </c>
      <c r="U238" s="61">
        <f t="shared" si="13"/>
        <v>3.4131881838917626E-2</v>
      </c>
    </row>
    <row r="239" spans="2:21" ht="13.5" thickBot="1" x14ac:dyDescent="0.25">
      <c r="B239" s="58" t="s">
        <v>701</v>
      </c>
      <c r="C239" s="14" t="s">
        <v>702</v>
      </c>
      <c r="D239" s="14" t="s">
        <v>189</v>
      </c>
      <c r="E239" s="14" t="s">
        <v>703</v>
      </c>
      <c r="F239" s="54" t="s">
        <v>1091</v>
      </c>
      <c r="G239" s="14" t="s">
        <v>704</v>
      </c>
      <c r="H239" s="14" t="s">
        <v>705</v>
      </c>
      <c r="I239" s="14" t="s">
        <v>191</v>
      </c>
      <c r="J239" s="54" t="s">
        <v>1091</v>
      </c>
      <c r="K239" s="23">
        <v>2.6419999999999999</v>
      </c>
      <c r="L239" s="14" t="s">
        <v>50</v>
      </c>
      <c r="M239" s="13">
        <v>3.2550000000000003E-2</v>
      </c>
      <c r="N239" s="13">
        <v>6.9409999999999999E-2</v>
      </c>
      <c r="O239" s="23">
        <v>77400</v>
      </c>
      <c r="P239" s="24">
        <v>88.303799999999995</v>
      </c>
      <c r="Q239" s="23">
        <v>0</v>
      </c>
      <c r="R239" s="23">
        <v>247.89508000000001</v>
      </c>
      <c r="S239" s="13">
        <v>7.7399999999999998E-5</v>
      </c>
      <c r="T239" s="13">
        <f t="shared" ref="T239:T246" si="14">+R239/$R$11</f>
        <v>1.185016803902853E-2</v>
      </c>
      <c r="U239" s="62">
        <f>+R239/'סכום נכסי הקרן'!$C$42</f>
        <v>7.933310529514629E-3</v>
      </c>
    </row>
    <row r="240" spans="2:21" ht="13.5" thickBot="1" x14ac:dyDescent="0.25">
      <c r="B240" s="58" t="s">
        <v>706</v>
      </c>
      <c r="C240" s="14" t="s">
        <v>707</v>
      </c>
      <c r="D240" s="14" t="s">
        <v>189</v>
      </c>
      <c r="E240" s="14" t="s">
        <v>703</v>
      </c>
      <c r="F240" s="54" t="s">
        <v>1091</v>
      </c>
      <c r="G240" s="14" t="s">
        <v>704</v>
      </c>
      <c r="H240" s="14" t="s">
        <v>705</v>
      </c>
      <c r="I240" s="14" t="s">
        <v>191</v>
      </c>
      <c r="J240" s="54" t="s">
        <v>1091</v>
      </c>
      <c r="K240" s="23">
        <v>1.9870000000000001</v>
      </c>
      <c r="L240" s="14" t="s">
        <v>50</v>
      </c>
      <c r="M240" s="13">
        <v>3.2750000000000001E-2</v>
      </c>
      <c r="N240" s="13">
        <v>6.3990000000000005E-2</v>
      </c>
      <c r="O240" s="23">
        <v>75350</v>
      </c>
      <c r="P240" s="24">
        <v>91.988</v>
      </c>
      <c r="Q240" s="23">
        <v>0</v>
      </c>
      <c r="R240" s="23">
        <v>251.3981</v>
      </c>
      <c r="S240" s="13">
        <v>1.0046666600000001E-4</v>
      </c>
      <c r="T240" s="13">
        <f t="shared" si="14"/>
        <v>1.2017623462686304E-2</v>
      </c>
      <c r="U240" s="62">
        <f>+R240/'סכום נכסי הקרן'!$C$42</f>
        <v>8.0454166086312475E-3</v>
      </c>
    </row>
    <row r="241" spans="2:21" ht="13.5" thickBot="1" x14ac:dyDescent="0.25">
      <c r="B241" s="58" t="s">
        <v>708</v>
      </c>
      <c r="C241" s="14" t="s">
        <v>709</v>
      </c>
      <c r="D241" s="14" t="s">
        <v>189</v>
      </c>
      <c r="E241" s="14" t="s">
        <v>703</v>
      </c>
      <c r="F241" s="54" t="s">
        <v>1091</v>
      </c>
      <c r="G241" s="14" t="s">
        <v>704</v>
      </c>
      <c r="H241" s="14" t="s">
        <v>710</v>
      </c>
      <c r="I241" s="14" t="s">
        <v>191</v>
      </c>
      <c r="J241" s="54" t="s">
        <v>1091</v>
      </c>
      <c r="K241" s="23">
        <v>2.1829999999999998</v>
      </c>
      <c r="L241" s="14" t="s">
        <v>50</v>
      </c>
      <c r="M241" s="13">
        <v>3.0769999999999999E-2</v>
      </c>
      <c r="N241" s="13">
        <v>6.9750000000000006E-2</v>
      </c>
      <c r="O241" s="23">
        <v>85015</v>
      </c>
      <c r="P241" s="24">
        <v>89.531499999999994</v>
      </c>
      <c r="Q241" s="23">
        <v>0</v>
      </c>
      <c r="R241" s="23">
        <v>276.06984999999997</v>
      </c>
      <c r="S241" s="13">
        <v>1.4169166599999999E-4</v>
      </c>
      <c r="T241" s="13">
        <f t="shared" si="14"/>
        <v>1.3197011062137257E-2</v>
      </c>
      <c r="U241" s="62">
        <f>+R241/'סכום נכסי הקרן'!$C$42</f>
        <v>8.834979088276072E-3</v>
      </c>
    </row>
    <row r="242" spans="2:21" ht="13.5" thickBot="1" x14ac:dyDescent="0.25">
      <c r="B242" s="58" t="s">
        <v>711</v>
      </c>
      <c r="C242" s="14" t="s">
        <v>712</v>
      </c>
      <c r="D242" s="14" t="s">
        <v>189</v>
      </c>
      <c r="E242" s="14" t="s">
        <v>703</v>
      </c>
      <c r="F242" s="54" t="s">
        <v>1091</v>
      </c>
      <c r="G242" s="14" t="s">
        <v>713</v>
      </c>
      <c r="H242" s="14" t="s">
        <v>714</v>
      </c>
      <c r="I242" s="14" t="s">
        <v>191</v>
      </c>
      <c r="J242" s="54" t="s">
        <v>1091</v>
      </c>
      <c r="K242" s="23">
        <v>3.7639999999999998</v>
      </c>
      <c r="L242" s="14" t="s">
        <v>50</v>
      </c>
      <c r="M242" s="13">
        <v>5.3749999999999999E-2</v>
      </c>
      <c r="N242" s="13">
        <v>8.7669999999999998E-2</v>
      </c>
      <c r="O242" s="23">
        <v>21000</v>
      </c>
      <c r="P242" s="24">
        <v>89.549599999999998</v>
      </c>
      <c r="Q242" s="23">
        <v>0</v>
      </c>
      <c r="R242" s="23">
        <v>68.207239999999999</v>
      </c>
      <c r="S242" s="13">
        <v>3.3599999999999997E-5</v>
      </c>
      <c r="T242" s="13">
        <f t="shared" si="14"/>
        <v>3.2605215701672994E-3</v>
      </c>
      <c r="U242" s="62">
        <f>+R242/'סכום נכסי הקרן'!$C$42</f>
        <v>2.1828154688714732E-3</v>
      </c>
    </row>
    <row r="243" spans="2:21" ht="13.5" thickBot="1" x14ac:dyDescent="0.25">
      <c r="B243" s="58" t="s">
        <v>715</v>
      </c>
      <c r="C243" s="14" t="s">
        <v>716</v>
      </c>
      <c r="D243" s="14" t="s">
        <v>189</v>
      </c>
      <c r="E243" s="14" t="s">
        <v>703</v>
      </c>
      <c r="F243" s="54" t="s">
        <v>1091</v>
      </c>
      <c r="G243" s="14" t="s">
        <v>713</v>
      </c>
      <c r="H243" s="14" t="s">
        <v>714</v>
      </c>
      <c r="I243" s="14" t="s">
        <v>191</v>
      </c>
      <c r="J243" s="54" t="s">
        <v>1091</v>
      </c>
      <c r="K243" s="23">
        <v>6.48</v>
      </c>
      <c r="L243" s="14" t="s">
        <v>50</v>
      </c>
      <c r="M243" s="13">
        <v>8.5000000000000006E-2</v>
      </c>
      <c r="N243" s="13">
        <v>9.1850000000000001E-2</v>
      </c>
      <c r="O243" s="23">
        <v>800</v>
      </c>
      <c r="P243" s="24">
        <v>99.626499999999993</v>
      </c>
      <c r="Q243" s="23">
        <v>0</v>
      </c>
      <c r="R243" s="23">
        <v>2.8907600000000002</v>
      </c>
      <c r="S243" s="13">
        <v>1.0666666666666701E-6</v>
      </c>
      <c r="T243" s="13">
        <f t="shared" si="14"/>
        <v>1.3818746124570974E-4</v>
      </c>
      <c r="U243" s="62">
        <f>+R243/'סכום נכסי הקרן'!$C$42</f>
        <v>9.2512109341983355E-5</v>
      </c>
    </row>
    <row r="244" spans="2:21" ht="13.5" thickBot="1" x14ac:dyDescent="0.25">
      <c r="B244" s="58" t="s">
        <v>717</v>
      </c>
      <c r="C244" s="14" t="s">
        <v>718</v>
      </c>
      <c r="D244" s="14" t="s">
        <v>189</v>
      </c>
      <c r="E244" s="14" t="s">
        <v>703</v>
      </c>
      <c r="F244" s="54" t="s">
        <v>1091</v>
      </c>
      <c r="G244" s="14" t="s">
        <v>713</v>
      </c>
      <c r="H244" s="14" t="s">
        <v>714</v>
      </c>
      <c r="I244" s="14" t="s">
        <v>191</v>
      </c>
      <c r="J244" s="54" t="s">
        <v>1091</v>
      </c>
      <c r="K244" s="23">
        <v>1.4470000000000001</v>
      </c>
      <c r="L244" s="14" t="s">
        <v>50</v>
      </c>
      <c r="M244" s="13">
        <v>6.1249999999999999E-2</v>
      </c>
      <c r="N244" s="13">
        <v>8.2489999999999994E-2</v>
      </c>
      <c r="O244" s="23">
        <v>30000</v>
      </c>
      <c r="P244" s="24">
        <v>97.125</v>
      </c>
      <c r="Q244" s="23">
        <v>0</v>
      </c>
      <c r="R244" s="23">
        <v>105.68171</v>
      </c>
      <c r="S244" s="13">
        <v>5.0000000000000002E-5</v>
      </c>
      <c r="T244" s="13">
        <f t="shared" si="14"/>
        <v>5.0519196353226601E-3</v>
      </c>
      <c r="U244" s="62">
        <f>+R244/'סכום נכסי הקרן'!$C$42</f>
        <v>3.382099486283114E-3</v>
      </c>
    </row>
    <row r="245" spans="2:21" ht="13.5" thickBot="1" x14ac:dyDescent="0.25">
      <c r="B245" s="58" t="s">
        <v>719</v>
      </c>
      <c r="C245" s="14" t="s">
        <v>720</v>
      </c>
      <c r="D245" s="14" t="s">
        <v>189</v>
      </c>
      <c r="E245" s="14" t="s">
        <v>703</v>
      </c>
      <c r="F245" s="54" t="s">
        <v>1091</v>
      </c>
      <c r="G245" s="14" t="s">
        <v>713</v>
      </c>
      <c r="H245" s="14" t="s">
        <v>714</v>
      </c>
      <c r="I245" s="14" t="s">
        <v>191</v>
      </c>
      <c r="J245" s="54" t="s">
        <v>1091</v>
      </c>
      <c r="K245" s="23">
        <v>3.1669999999999998</v>
      </c>
      <c r="L245" s="14" t="s">
        <v>50</v>
      </c>
      <c r="M245" s="13">
        <v>6.5000000000000002E-2</v>
      </c>
      <c r="N245" s="13">
        <v>8.362E-2</v>
      </c>
      <c r="O245" s="23">
        <v>27000</v>
      </c>
      <c r="P245" s="24">
        <v>94.515199999999993</v>
      </c>
      <c r="Q245" s="23">
        <v>0</v>
      </c>
      <c r="R245" s="23">
        <v>92.557789999999997</v>
      </c>
      <c r="S245" s="13">
        <v>4.5000000000000003E-5</v>
      </c>
      <c r="T245" s="13">
        <f t="shared" si="14"/>
        <v>4.4245547947991326E-3</v>
      </c>
      <c r="U245" s="62">
        <f>+R245/'סכום נכסי הקרן'!$C$42</f>
        <v>2.9620986830218811E-3</v>
      </c>
    </row>
    <row r="246" spans="2:21" ht="13.5" thickBot="1" x14ac:dyDescent="0.25">
      <c r="B246" s="58" t="s">
        <v>721</v>
      </c>
      <c r="C246" s="14" t="s">
        <v>722</v>
      </c>
      <c r="D246" s="14" t="s">
        <v>189</v>
      </c>
      <c r="E246" s="14" t="s">
        <v>703</v>
      </c>
      <c r="F246" s="54" t="s">
        <v>1091</v>
      </c>
      <c r="G246" s="14" t="s">
        <v>713</v>
      </c>
      <c r="H246" s="14" t="s">
        <v>714</v>
      </c>
      <c r="I246" s="14" t="s">
        <v>191</v>
      </c>
      <c r="J246" s="54" t="s">
        <v>1091</v>
      </c>
      <c r="K246" s="23">
        <v>5.2990000000000004</v>
      </c>
      <c r="L246" s="14" t="s">
        <v>50</v>
      </c>
      <c r="M246" s="13">
        <v>6.7500000000000004E-2</v>
      </c>
      <c r="N246" s="13">
        <v>8.4370000000000001E-2</v>
      </c>
      <c r="O246" s="23">
        <v>6560</v>
      </c>
      <c r="P246" s="24">
        <v>91.753299999999996</v>
      </c>
      <c r="Q246" s="23">
        <v>0</v>
      </c>
      <c r="R246" s="23">
        <v>21.830970000000001</v>
      </c>
      <c r="S246" s="13">
        <v>1.1927272727272701E-5</v>
      </c>
      <c r="T246" s="13">
        <f t="shared" si="14"/>
        <v>1.0435893401151434E-3</v>
      </c>
      <c r="U246" s="62">
        <f>+R246/'סכום נכסי הקרן'!$C$42</f>
        <v>6.9864986497722339E-4</v>
      </c>
    </row>
    <row r="247" spans="2:21" ht="13.5" thickBot="1" x14ac:dyDescent="0.25">
      <c r="B247" s="57" t="s">
        <v>723</v>
      </c>
      <c r="C247" s="54" t="s">
        <v>1091</v>
      </c>
      <c r="D247" s="54" t="s">
        <v>1091</v>
      </c>
      <c r="E247" s="54" t="s">
        <v>1091</v>
      </c>
      <c r="F247" s="54" t="s">
        <v>1091</v>
      </c>
      <c r="G247" s="54" t="s">
        <v>1091</v>
      </c>
      <c r="H247" s="54" t="s">
        <v>1091</v>
      </c>
      <c r="I247" s="54" t="s">
        <v>1091</v>
      </c>
      <c r="J247" s="54" t="s">
        <v>1091</v>
      </c>
      <c r="K247" s="22">
        <v>3.0156262813039998</v>
      </c>
      <c r="L247" s="54" t="s">
        <v>1091</v>
      </c>
      <c r="M247" s="54" t="s">
        <v>1091</v>
      </c>
      <c r="N247" s="54" t="s">
        <v>1091</v>
      </c>
      <c r="O247" s="54" t="s">
        <v>1091</v>
      </c>
      <c r="P247" s="54" t="s">
        <v>1091</v>
      </c>
      <c r="Q247" s="54" t="s">
        <v>1091</v>
      </c>
      <c r="R247" s="22">
        <f>SUM(R248:R257)</f>
        <v>658.84012000000007</v>
      </c>
      <c r="S247" s="54" t="s">
        <v>1091</v>
      </c>
      <c r="T247" s="20">
        <f t="shared" ref="T247:U247" si="15">SUM(T248:T257)</f>
        <v>3.1494639316172475E-2</v>
      </c>
      <c r="U247" s="61">
        <f t="shared" si="15"/>
        <v>2.1084659127816017E-2</v>
      </c>
    </row>
    <row r="248" spans="2:21" ht="13.5" thickBot="1" x14ac:dyDescent="0.25">
      <c r="B248" s="58" t="s">
        <v>724</v>
      </c>
      <c r="C248" s="14" t="s">
        <v>725</v>
      </c>
      <c r="D248" s="14" t="s">
        <v>189</v>
      </c>
      <c r="E248" s="14" t="s">
        <v>703</v>
      </c>
      <c r="F248" s="54" t="s">
        <v>1091</v>
      </c>
      <c r="G248" s="14" t="s">
        <v>726</v>
      </c>
      <c r="H248" s="14" t="s">
        <v>727</v>
      </c>
      <c r="I248" s="14" t="s">
        <v>191</v>
      </c>
      <c r="J248" s="54" t="s">
        <v>1091</v>
      </c>
      <c r="K248" s="23">
        <v>5.2709999999999999</v>
      </c>
      <c r="L248" s="14" t="s">
        <v>52</v>
      </c>
      <c r="M248" s="13">
        <v>0.03</v>
      </c>
      <c r="N248" s="13">
        <v>9.4329999999999997E-2</v>
      </c>
      <c r="O248" s="23">
        <v>7000</v>
      </c>
      <c r="P248" s="24">
        <v>72.914500000000004</v>
      </c>
      <c r="Q248" s="23">
        <v>0</v>
      </c>
      <c r="R248" s="23">
        <v>23.585139999999999</v>
      </c>
      <c r="S248" s="13">
        <v>1.4E-5</v>
      </c>
      <c r="T248" s="13">
        <f t="shared" ref="T248:T257" si="16">+R248/$R$11</f>
        <v>1.1274442083481985E-3</v>
      </c>
      <c r="U248" s="62">
        <f>+R248/'סכום נכסי הקרן'!$C$42</f>
        <v>7.5478803170307631E-4</v>
      </c>
    </row>
    <row r="249" spans="2:21" ht="13.5" thickBot="1" x14ac:dyDescent="0.25">
      <c r="B249" s="58" t="s">
        <v>728</v>
      </c>
      <c r="C249" s="14" t="s">
        <v>729</v>
      </c>
      <c r="D249" s="14" t="s">
        <v>730</v>
      </c>
      <c r="E249" s="14" t="s">
        <v>703</v>
      </c>
      <c r="F249" s="54" t="s">
        <v>1091</v>
      </c>
      <c r="G249" s="14" t="s">
        <v>731</v>
      </c>
      <c r="H249" s="14" t="s">
        <v>705</v>
      </c>
      <c r="I249" s="14" t="s">
        <v>191</v>
      </c>
      <c r="J249" s="54" t="s">
        <v>1091</v>
      </c>
      <c r="K249" s="23">
        <v>4.3479999999999999</v>
      </c>
      <c r="L249" s="14" t="s">
        <v>50</v>
      </c>
      <c r="M249" s="13">
        <v>5.8000000000000003E-2</v>
      </c>
      <c r="N249" s="13">
        <v>5.2490000000000002E-2</v>
      </c>
      <c r="O249" s="23">
        <v>7000</v>
      </c>
      <c r="P249" s="24">
        <v>102.80889999999999</v>
      </c>
      <c r="Q249" s="23">
        <v>0</v>
      </c>
      <c r="R249" s="23">
        <v>26.102150000000002</v>
      </c>
      <c r="S249" s="13">
        <v>4.6666666666666697E-6</v>
      </c>
      <c r="T249" s="13">
        <f t="shared" si="16"/>
        <v>1.2477652387450713E-3</v>
      </c>
      <c r="U249" s="62">
        <f>+R249/'סכום נכסי הקרן'!$C$42</f>
        <v>8.3533913395122765E-4</v>
      </c>
    </row>
    <row r="250" spans="2:21" ht="13.5" thickBot="1" x14ac:dyDescent="0.25">
      <c r="B250" s="58" t="s">
        <v>732</v>
      </c>
      <c r="C250" s="14" t="s">
        <v>733</v>
      </c>
      <c r="D250" s="14" t="s">
        <v>730</v>
      </c>
      <c r="E250" s="14" t="s">
        <v>703</v>
      </c>
      <c r="F250" s="54" t="s">
        <v>1091</v>
      </c>
      <c r="G250" s="14" t="s">
        <v>731</v>
      </c>
      <c r="H250" s="14" t="s">
        <v>705</v>
      </c>
      <c r="I250" s="14" t="s">
        <v>191</v>
      </c>
      <c r="J250" s="54" t="s">
        <v>1091</v>
      </c>
      <c r="K250" s="23">
        <v>7.5069999999999997</v>
      </c>
      <c r="L250" s="14" t="s">
        <v>50</v>
      </c>
      <c r="M250" s="13">
        <v>1</v>
      </c>
      <c r="N250" s="13">
        <v>5.6890000000000003E-2</v>
      </c>
      <c r="O250" s="23">
        <v>7000</v>
      </c>
      <c r="P250" s="24">
        <v>103.5346</v>
      </c>
      <c r="Q250" s="23">
        <v>0</v>
      </c>
      <c r="R250" s="23">
        <v>26.2864</v>
      </c>
      <c r="S250" s="13">
        <v>4.6666666666666697E-6</v>
      </c>
      <c r="T250" s="13">
        <f t="shared" si="16"/>
        <v>1.2565729708759027E-3</v>
      </c>
      <c r="U250" s="62">
        <f>+R250/'סכום נכסי הקרן'!$C$42</f>
        <v>8.412356304249094E-4</v>
      </c>
    </row>
    <row r="251" spans="2:21" ht="13.5" thickBot="1" x14ac:dyDescent="0.25">
      <c r="B251" s="58" t="s">
        <v>734</v>
      </c>
      <c r="C251" s="14" t="s">
        <v>735</v>
      </c>
      <c r="D251" s="14" t="s">
        <v>730</v>
      </c>
      <c r="E251" s="14" t="s">
        <v>703</v>
      </c>
      <c r="F251" s="54" t="s">
        <v>1091</v>
      </c>
      <c r="G251" s="14" t="s">
        <v>704</v>
      </c>
      <c r="H251" s="14" t="s">
        <v>736</v>
      </c>
      <c r="I251" s="14" t="s">
        <v>196</v>
      </c>
      <c r="J251" s="54" t="s">
        <v>1091</v>
      </c>
      <c r="K251" s="23">
        <v>4.1890000000000001</v>
      </c>
      <c r="L251" s="14" t="s">
        <v>50</v>
      </c>
      <c r="M251" s="13">
        <v>7.8750000000000001E-2</v>
      </c>
      <c r="N251" s="13">
        <v>6.4250000000000002E-2</v>
      </c>
      <c r="O251" s="23">
        <v>37000</v>
      </c>
      <c r="P251" s="24">
        <v>107.03579999999999</v>
      </c>
      <c r="Q251" s="23">
        <v>0</v>
      </c>
      <c r="R251" s="23">
        <v>143.64097000000001</v>
      </c>
      <c r="S251" s="13">
        <v>9.2499999999999999E-5</v>
      </c>
      <c r="T251" s="13">
        <f t="shared" si="16"/>
        <v>6.8664921941534946E-3</v>
      </c>
      <c r="U251" s="62">
        <f>+R251/'סכום נכסי הקרן'!$C$42</f>
        <v>4.596898089993133E-3</v>
      </c>
    </row>
    <row r="252" spans="2:21" ht="13.5" thickBot="1" x14ac:dyDescent="0.25">
      <c r="B252" s="58" t="s">
        <v>737</v>
      </c>
      <c r="C252" s="14" t="s">
        <v>738</v>
      </c>
      <c r="D252" s="14" t="s">
        <v>739</v>
      </c>
      <c r="E252" s="14" t="s">
        <v>703</v>
      </c>
      <c r="F252" s="54" t="s">
        <v>1091</v>
      </c>
      <c r="G252" s="14" t="s">
        <v>726</v>
      </c>
      <c r="H252" s="14" t="s">
        <v>740</v>
      </c>
      <c r="I252" s="14" t="s">
        <v>191</v>
      </c>
      <c r="J252" s="54" t="s">
        <v>1091</v>
      </c>
      <c r="K252" s="23">
        <v>2.472</v>
      </c>
      <c r="L252" s="14" t="s">
        <v>51</v>
      </c>
      <c r="M252" s="13">
        <v>2.9499999999999998E-2</v>
      </c>
      <c r="N252" s="13">
        <v>0.1108</v>
      </c>
      <c r="O252" s="23">
        <v>12000</v>
      </c>
      <c r="P252" s="24">
        <v>83.880499999999998</v>
      </c>
      <c r="Q252" s="23">
        <v>0</v>
      </c>
      <c r="R252" s="23">
        <v>40.379399999999997</v>
      </c>
      <c r="S252" s="13">
        <v>3.0000000000000001E-5</v>
      </c>
      <c r="T252" s="13">
        <f t="shared" si="16"/>
        <v>1.9302628971706441E-3</v>
      </c>
      <c r="U252" s="62">
        <f>+R252/'סכום נכסי הקרן'!$C$42</f>
        <v>1.2922496049356162E-3</v>
      </c>
    </row>
    <row r="253" spans="2:21" ht="13.5" thickBot="1" x14ac:dyDescent="0.25">
      <c r="B253" s="58" t="s">
        <v>741</v>
      </c>
      <c r="C253" s="14" t="s">
        <v>742</v>
      </c>
      <c r="D253" s="14" t="s">
        <v>189</v>
      </c>
      <c r="E253" s="14" t="s">
        <v>703</v>
      </c>
      <c r="F253" s="54" t="s">
        <v>1091</v>
      </c>
      <c r="G253" s="14" t="s">
        <v>726</v>
      </c>
      <c r="H253" s="14" t="s">
        <v>740</v>
      </c>
      <c r="I253" s="14" t="s">
        <v>191</v>
      </c>
      <c r="J253" s="54" t="s">
        <v>1091</v>
      </c>
      <c r="K253" s="23">
        <v>1.204</v>
      </c>
      <c r="L253" s="14" t="s">
        <v>51</v>
      </c>
      <c r="M253" s="13">
        <v>0.03</v>
      </c>
      <c r="N253" s="13">
        <v>0.10992</v>
      </c>
      <c r="O253" s="23">
        <v>16750</v>
      </c>
      <c r="P253" s="24">
        <v>93.480099999999993</v>
      </c>
      <c r="Q253" s="23">
        <v>0</v>
      </c>
      <c r="R253" s="23">
        <v>62.813299999999998</v>
      </c>
      <c r="S253" s="13">
        <v>3.0454545454545501E-5</v>
      </c>
      <c r="T253" s="13">
        <f t="shared" si="16"/>
        <v>3.0026741962200731E-3</v>
      </c>
      <c r="U253" s="62">
        <f>+R253/'סכום נכסי הקרן'!$C$42</f>
        <v>2.0101948545471785E-3</v>
      </c>
    </row>
    <row r="254" spans="2:21" ht="13.5" thickBot="1" x14ac:dyDescent="0.25">
      <c r="B254" s="58" t="s">
        <v>743</v>
      </c>
      <c r="C254" s="14" t="s">
        <v>744</v>
      </c>
      <c r="D254" s="14" t="s">
        <v>189</v>
      </c>
      <c r="E254" s="14" t="s">
        <v>703</v>
      </c>
      <c r="F254" s="54" t="s">
        <v>1091</v>
      </c>
      <c r="G254" s="14" t="s">
        <v>726</v>
      </c>
      <c r="H254" s="14" t="s">
        <v>745</v>
      </c>
      <c r="I254" s="14" t="s">
        <v>196</v>
      </c>
      <c r="J254" s="54" t="s">
        <v>1091</v>
      </c>
      <c r="K254" s="23">
        <v>1.06</v>
      </c>
      <c r="L254" s="14" t="s">
        <v>51</v>
      </c>
      <c r="M254" s="13">
        <v>0.02</v>
      </c>
      <c r="N254" s="13">
        <v>7.5670000000000001E-2</v>
      </c>
      <c r="O254" s="23">
        <v>8000</v>
      </c>
      <c r="P254" s="24">
        <v>95.201999999999998</v>
      </c>
      <c r="Q254" s="23">
        <v>0</v>
      </c>
      <c r="R254" s="23">
        <v>30.552990000000001</v>
      </c>
      <c r="S254" s="13">
        <v>2.66666666666667E-5</v>
      </c>
      <c r="T254" s="13">
        <f t="shared" si="16"/>
        <v>1.460529453003901E-3</v>
      </c>
      <c r="U254" s="62">
        <f>+R254/'סכום נכסי הקרן'!$C$42</f>
        <v>9.7777800703085821E-4</v>
      </c>
    </row>
    <row r="255" spans="2:21" ht="13.5" thickBot="1" x14ac:dyDescent="0.25">
      <c r="B255" s="58" t="s">
        <v>746</v>
      </c>
      <c r="C255" s="14" t="s">
        <v>747</v>
      </c>
      <c r="D255" s="14" t="s">
        <v>189</v>
      </c>
      <c r="E255" s="14" t="s">
        <v>703</v>
      </c>
      <c r="F255" s="54" t="s">
        <v>1091</v>
      </c>
      <c r="G255" s="14" t="s">
        <v>726</v>
      </c>
      <c r="H255" s="14" t="s">
        <v>748</v>
      </c>
      <c r="I255" s="14" t="s">
        <v>196</v>
      </c>
      <c r="J255" s="54" t="s">
        <v>1091</v>
      </c>
      <c r="K255" s="23">
        <v>1.6459999999999999</v>
      </c>
      <c r="L255" s="14" t="s">
        <v>51</v>
      </c>
      <c r="M255" s="13">
        <v>0.03</v>
      </c>
      <c r="N255" s="13">
        <v>9.8790000000000003E-2</v>
      </c>
      <c r="O255" s="23">
        <v>6850</v>
      </c>
      <c r="P255" s="24">
        <v>92.901799999999994</v>
      </c>
      <c r="Q255" s="23">
        <v>0</v>
      </c>
      <c r="R255" s="23">
        <v>25.52891</v>
      </c>
      <c r="S255" s="13">
        <v>1.3699999999999999E-5</v>
      </c>
      <c r="T255" s="13">
        <f t="shared" si="16"/>
        <v>1.2203625556152055E-3</v>
      </c>
      <c r="U255" s="62">
        <f>+R255/'סכום נכסי הקרן'!$C$42</f>
        <v>8.1699390931853628E-4</v>
      </c>
    </row>
    <row r="256" spans="2:21" ht="13.5" thickBot="1" x14ac:dyDescent="0.25">
      <c r="B256" s="58" t="s">
        <v>749</v>
      </c>
      <c r="C256" s="14" t="s">
        <v>750</v>
      </c>
      <c r="D256" s="14" t="s">
        <v>751</v>
      </c>
      <c r="E256" s="14" t="s">
        <v>703</v>
      </c>
      <c r="F256" s="54" t="s">
        <v>1091</v>
      </c>
      <c r="G256" s="14" t="s">
        <v>713</v>
      </c>
      <c r="H256" s="14" t="s">
        <v>752</v>
      </c>
      <c r="I256" s="14" t="s">
        <v>191</v>
      </c>
      <c r="J256" s="54" t="s">
        <v>1091</v>
      </c>
      <c r="K256" s="23">
        <v>2.9929999999999999</v>
      </c>
      <c r="L256" s="14" t="s">
        <v>50</v>
      </c>
      <c r="M256" s="13">
        <v>6.5000000000000002E-2</v>
      </c>
      <c r="N256" s="13">
        <v>9.7059999999999994E-2</v>
      </c>
      <c r="O256" s="23">
        <v>30000</v>
      </c>
      <c r="P256" s="24">
        <v>92.1905</v>
      </c>
      <c r="Q256" s="23">
        <v>0</v>
      </c>
      <c r="R256" s="23">
        <v>100.31247999999999</v>
      </c>
      <c r="S256" s="13">
        <v>6.6666666666666697E-5</v>
      </c>
      <c r="T256" s="13">
        <f t="shared" si="16"/>
        <v>4.7952534774457342E-3</v>
      </c>
      <c r="U256" s="62">
        <f>+R256/'סכום נכסי הקרן'!$C$42</f>
        <v>3.2102696585415312E-3</v>
      </c>
    </row>
    <row r="257" spans="2:21" x14ac:dyDescent="0.2">
      <c r="B257" s="72" t="s">
        <v>753</v>
      </c>
      <c r="C257" s="73" t="s">
        <v>754</v>
      </c>
      <c r="D257" s="73" t="s">
        <v>189</v>
      </c>
      <c r="E257" s="73" t="s">
        <v>703</v>
      </c>
      <c r="F257" s="69" t="s">
        <v>1091</v>
      </c>
      <c r="G257" s="73" t="s">
        <v>713</v>
      </c>
      <c r="H257" s="73" t="s">
        <v>755</v>
      </c>
      <c r="I257" s="73" t="s">
        <v>196</v>
      </c>
      <c r="J257" s="69" t="s">
        <v>1091</v>
      </c>
      <c r="K257" s="74">
        <v>2.226</v>
      </c>
      <c r="L257" s="73" t="s">
        <v>50</v>
      </c>
      <c r="M257" s="75">
        <v>0.09</v>
      </c>
      <c r="N257" s="75">
        <v>9.5560000000000006E-2</v>
      </c>
      <c r="O257" s="74">
        <v>48100</v>
      </c>
      <c r="P257" s="78">
        <v>102.96899999999999</v>
      </c>
      <c r="Q257" s="74">
        <v>0</v>
      </c>
      <c r="R257" s="74">
        <v>179.63838000000001</v>
      </c>
      <c r="S257" s="75">
        <v>7.6959999999999995E-5</v>
      </c>
      <c r="T257" s="75">
        <f t="shared" si="16"/>
        <v>8.5872821245942515E-3</v>
      </c>
      <c r="U257" s="76">
        <f>+R257/'סכום נכסי הקרן'!$C$42</f>
        <v>5.7489122073699495E-3</v>
      </c>
    </row>
    <row r="258" spans="2:21" ht="12.75" hidden="1" customHeight="1" x14ac:dyDescent="0.2"/>
    <row r="259" spans="2:21" ht="12.75" hidden="1" customHeight="1" x14ac:dyDescent="0.2"/>
    <row r="260" spans="2:21" ht="12.75" hidden="1" customHeight="1" x14ac:dyDescent="0.2"/>
    <row r="261" spans="2:21" ht="12.75" hidden="1" customHeight="1" x14ac:dyDescent="0.2"/>
    <row r="262" spans="2:21" ht="12.75" hidden="1" customHeight="1" x14ac:dyDescent="0.2"/>
    <row r="263" spans="2:21" ht="12.75" hidden="1" customHeight="1" x14ac:dyDescent="0.2"/>
    <row r="264" spans="2:21" ht="12.75" hidden="1" customHeight="1" x14ac:dyDescent="0.2"/>
    <row r="265" spans="2:21" ht="12.75" hidden="1" customHeight="1" x14ac:dyDescent="0.2"/>
    <row r="266" spans="2:21" ht="12.75" hidden="1" customHeight="1" x14ac:dyDescent="0.2"/>
    <row r="267" spans="2:21" ht="12.75" hidden="1" customHeight="1" x14ac:dyDescent="0.2"/>
    <row r="268" spans="2:21" ht="12.75" hidden="1" customHeight="1" x14ac:dyDescent="0.2"/>
    <row r="269" spans="2:21" ht="12.75" hidden="1" customHeight="1" x14ac:dyDescent="0.2"/>
    <row r="270" spans="2:21" ht="12.75" hidden="1" customHeight="1" x14ac:dyDescent="0.2"/>
    <row r="271" spans="2:21" ht="12.75" hidden="1" customHeight="1" x14ac:dyDescent="0.2"/>
    <row r="272" spans="2:21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topLeftCell="K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0.28515625" bestFit="1" customWidth="1"/>
    <col min="3" max="3" width="29" bestFit="1" customWidth="1"/>
    <col min="4" max="4" width="15" bestFit="1" customWidth="1"/>
    <col min="5" max="5" width="13.7109375" bestFit="1" customWidth="1"/>
    <col min="6" max="6" width="16.28515625" bestFit="1" customWidth="1"/>
    <col min="7" max="7" width="18.85546875" bestFit="1" customWidth="1"/>
    <col min="8" max="8" width="13.7109375" bestFit="1" customWidth="1"/>
    <col min="9" max="10" width="12.42578125" bestFit="1" customWidth="1"/>
    <col min="11" max="11" width="22.5703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14482</v>
      </c>
    </row>
    <row r="5" spans="2:15" ht="12.75" customHeight="1" x14ac:dyDescent="0.2"/>
    <row r="6" spans="2:15" ht="12.75" customHeight="1" thickBot="1" x14ac:dyDescent="0.25">
      <c r="B6" s="63" t="s">
        <v>756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</row>
    <row r="7" spans="2:15" ht="12.75" customHeight="1" thickBot="1" x14ac:dyDescent="0.25">
      <c r="B7" s="71" t="s">
        <v>757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</row>
    <row r="8" spans="2:15" ht="12.75" customHeight="1" x14ac:dyDescent="0.2">
      <c r="B8" s="56" t="s">
        <v>71</v>
      </c>
      <c r="C8" s="4" t="s">
        <v>72</v>
      </c>
      <c r="D8" s="4" t="s">
        <v>110</v>
      </c>
      <c r="E8" s="4" t="s">
        <v>199</v>
      </c>
      <c r="F8" s="4" t="s">
        <v>73</v>
      </c>
      <c r="G8" s="4" t="s">
        <v>200</v>
      </c>
      <c r="H8" s="4" t="s">
        <v>76</v>
      </c>
      <c r="I8" s="4" t="s">
        <v>113</v>
      </c>
      <c r="J8" s="4" t="s">
        <v>114</v>
      </c>
      <c r="K8" s="4" t="s">
        <v>758</v>
      </c>
      <c r="L8" s="4" t="s">
        <v>79</v>
      </c>
      <c r="M8" s="4" t="s">
        <v>116</v>
      </c>
      <c r="N8" s="4" t="s">
        <v>80</v>
      </c>
      <c r="O8" s="59" t="s">
        <v>202</v>
      </c>
    </row>
    <row r="9" spans="2:15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53" t="s">
        <v>1091</v>
      </c>
      <c r="H9" s="53" t="s">
        <v>1091</v>
      </c>
      <c r="I9" s="6" t="s">
        <v>120</v>
      </c>
      <c r="J9" s="6" t="s">
        <v>121</v>
      </c>
      <c r="K9" s="6" t="s">
        <v>11</v>
      </c>
      <c r="L9" s="6" t="s">
        <v>11</v>
      </c>
      <c r="M9" s="6" t="s">
        <v>12</v>
      </c>
      <c r="N9" s="6" t="s">
        <v>12</v>
      </c>
      <c r="O9" s="60" t="s">
        <v>12</v>
      </c>
    </row>
    <row r="10" spans="2:15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0" t="s">
        <v>124</v>
      </c>
    </row>
    <row r="11" spans="2:15" ht="12.75" customHeight="1" x14ac:dyDescent="0.2">
      <c r="B11" s="57" t="s">
        <v>759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54" t="s">
        <v>1091</v>
      </c>
      <c r="K11" s="54" t="s">
        <v>1091</v>
      </c>
      <c r="L11" s="22">
        <v>285.51353</v>
      </c>
      <c r="M11" s="54" t="s">
        <v>1091</v>
      </c>
      <c r="N11" s="20">
        <v>1</v>
      </c>
      <c r="O11" s="61">
        <v>9.1370935200000003E-3</v>
      </c>
    </row>
    <row r="12" spans="2:15" ht="12.75" customHeight="1" x14ac:dyDescent="0.2">
      <c r="B12" s="57" t="s">
        <v>760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54" t="s">
        <v>1091</v>
      </c>
      <c r="K12" s="54" t="s">
        <v>1091</v>
      </c>
      <c r="L12" s="22">
        <v>285.51353</v>
      </c>
      <c r="M12" s="54" t="s">
        <v>1091</v>
      </c>
      <c r="N12" s="20">
        <v>1</v>
      </c>
      <c r="O12" s="61">
        <v>9.1370935200000003E-3</v>
      </c>
    </row>
    <row r="13" spans="2:15" ht="12.75" customHeight="1" x14ac:dyDescent="0.2">
      <c r="B13" s="57" t="s">
        <v>761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54" t="s">
        <v>1091</v>
      </c>
      <c r="L13" s="54" t="s">
        <v>1091</v>
      </c>
      <c r="M13" s="54" t="s">
        <v>1091</v>
      </c>
      <c r="N13" s="54" t="s">
        <v>1091</v>
      </c>
      <c r="O13" s="68" t="s">
        <v>1091</v>
      </c>
    </row>
    <row r="14" spans="2:15" ht="12.75" customHeight="1" x14ac:dyDescent="0.2">
      <c r="B14" s="57" t="s">
        <v>762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54" t="s">
        <v>1091</v>
      </c>
      <c r="J14" s="54" t="s">
        <v>1091</v>
      </c>
      <c r="K14" s="54" t="s">
        <v>1091</v>
      </c>
      <c r="L14" s="22">
        <v>210.2088</v>
      </c>
      <c r="M14" s="54" t="s">
        <v>1091</v>
      </c>
      <c r="N14" s="20">
        <v>0.73624812106100002</v>
      </c>
      <c r="O14" s="61">
        <v>6.7271679359999998E-3</v>
      </c>
    </row>
    <row r="15" spans="2:15" ht="12.75" customHeight="1" x14ac:dyDescent="0.2">
      <c r="B15" s="58" t="s">
        <v>763</v>
      </c>
      <c r="C15" s="14" t="s">
        <v>764</v>
      </c>
      <c r="D15" s="14" t="s">
        <v>134</v>
      </c>
      <c r="E15" s="14" t="s">
        <v>222</v>
      </c>
      <c r="F15" s="21">
        <v>1930</v>
      </c>
      <c r="G15" s="14" t="s">
        <v>258</v>
      </c>
      <c r="H15" s="14" t="s">
        <v>49</v>
      </c>
      <c r="I15" s="23">
        <v>71000</v>
      </c>
      <c r="J15" s="24">
        <v>295.7</v>
      </c>
      <c r="K15" s="23">
        <v>0</v>
      </c>
      <c r="L15" s="23">
        <v>209.947</v>
      </c>
      <c r="M15" s="13">
        <v>7.7445271172108194E-5</v>
      </c>
      <c r="N15" s="13">
        <v>0.73533117677399995</v>
      </c>
      <c r="O15" s="62">
        <v>6.7187897299999999E-3</v>
      </c>
    </row>
    <row r="16" spans="2:15" ht="12.75" customHeight="1" x14ac:dyDescent="0.2">
      <c r="B16" s="58" t="s">
        <v>765</v>
      </c>
      <c r="C16" s="14" t="s">
        <v>766</v>
      </c>
      <c r="D16" s="14" t="s">
        <v>134</v>
      </c>
      <c r="E16" s="14" t="s">
        <v>222</v>
      </c>
      <c r="F16" s="21">
        <v>1896</v>
      </c>
      <c r="G16" s="14" t="s">
        <v>584</v>
      </c>
      <c r="H16" s="14" t="s">
        <v>49</v>
      </c>
      <c r="I16" s="23">
        <v>57</v>
      </c>
      <c r="J16" s="24">
        <v>459.3</v>
      </c>
      <c r="K16" s="23">
        <v>0</v>
      </c>
      <c r="L16" s="23">
        <v>0.26179999999999998</v>
      </c>
      <c r="M16" s="13">
        <v>1.9825397377482501E-7</v>
      </c>
      <c r="N16" s="13">
        <v>9.1694428599999999E-4</v>
      </c>
      <c r="O16" s="62">
        <v>8.3782056973539695E-6</v>
      </c>
    </row>
    <row r="17" spans="2:15" ht="12.75" customHeight="1" x14ac:dyDescent="0.2">
      <c r="B17" s="57" t="s">
        <v>767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54" t="s">
        <v>1091</v>
      </c>
      <c r="L17" s="22">
        <v>75.304730000000006</v>
      </c>
      <c r="M17" s="54" t="s">
        <v>1091</v>
      </c>
      <c r="N17" s="20">
        <v>0.26375187893800001</v>
      </c>
      <c r="O17" s="61">
        <v>2.4099255840000001E-3</v>
      </c>
    </row>
    <row r="18" spans="2:15" ht="12.75" customHeight="1" x14ac:dyDescent="0.2">
      <c r="B18" s="58" t="s">
        <v>768</v>
      </c>
      <c r="C18" s="14" t="s">
        <v>769</v>
      </c>
      <c r="D18" s="14" t="s">
        <v>134</v>
      </c>
      <c r="E18" s="14" t="s">
        <v>222</v>
      </c>
      <c r="F18" s="21">
        <v>1848</v>
      </c>
      <c r="G18" s="14" t="s">
        <v>458</v>
      </c>
      <c r="H18" s="14" t="s">
        <v>49</v>
      </c>
      <c r="I18" s="23">
        <v>2200</v>
      </c>
      <c r="J18" s="24">
        <v>3037.1154000000001</v>
      </c>
      <c r="K18" s="23">
        <v>0</v>
      </c>
      <c r="L18" s="23">
        <v>66.81653</v>
      </c>
      <c r="M18" s="13">
        <v>1.34047424E-4</v>
      </c>
      <c r="N18" s="13">
        <v>0.23402228959099999</v>
      </c>
      <c r="O18" s="62">
        <v>2.1382835449999999E-3</v>
      </c>
    </row>
    <row r="19" spans="2:15" ht="12.75" customHeight="1" x14ac:dyDescent="0.2">
      <c r="B19" s="58" t="s">
        <v>770</v>
      </c>
      <c r="C19" s="14" t="s">
        <v>771</v>
      </c>
      <c r="D19" s="14" t="s">
        <v>134</v>
      </c>
      <c r="E19" s="14" t="s">
        <v>222</v>
      </c>
      <c r="F19" s="21">
        <v>1083</v>
      </c>
      <c r="G19" s="14" t="s">
        <v>419</v>
      </c>
      <c r="H19" s="14" t="s">
        <v>49</v>
      </c>
      <c r="I19" s="23">
        <v>2021</v>
      </c>
      <c r="J19" s="25">
        <v>420</v>
      </c>
      <c r="K19" s="23">
        <v>0</v>
      </c>
      <c r="L19" s="23">
        <v>8.4882000000000009</v>
      </c>
      <c r="M19" s="13">
        <v>1.0938673380424899E-5</v>
      </c>
      <c r="N19" s="13">
        <v>2.9729589346999999E-2</v>
      </c>
      <c r="O19" s="62">
        <v>2.7164203800000001E-4</v>
      </c>
    </row>
    <row r="20" spans="2:15" ht="12.75" customHeight="1" x14ac:dyDescent="0.2">
      <c r="B20" s="57" t="s">
        <v>772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54" t="s">
        <v>1091</v>
      </c>
      <c r="L20" s="54" t="s">
        <v>1091</v>
      </c>
      <c r="M20" s="54" t="s">
        <v>1091</v>
      </c>
      <c r="N20" s="54" t="s">
        <v>1091</v>
      </c>
      <c r="O20" s="68" t="s">
        <v>1091</v>
      </c>
    </row>
    <row r="21" spans="2:15" ht="12.75" customHeight="1" x14ac:dyDescent="0.2">
      <c r="B21" s="57" t="s">
        <v>773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54" t="s">
        <v>1091</v>
      </c>
      <c r="L21" s="54" t="s">
        <v>1091</v>
      </c>
      <c r="M21" s="54" t="s">
        <v>1091</v>
      </c>
      <c r="N21" s="54" t="s">
        <v>1091</v>
      </c>
      <c r="O21" s="68" t="s">
        <v>1091</v>
      </c>
    </row>
    <row r="22" spans="2:15" ht="12.75" customHeight="1" x14ac:dyDescent="0.2">
      <c r="B22" s="57" t="s">
        <v>774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54" t="s">
        <v>1091</v>
      </c>
      <c r="I22" s="54" t="s">
        <v>1091</v>
      </c>
      <c r="J22" s="54" t="s">
        <v>1091</v>
      </c>
      <c r="K22" s="54" t="s">
        <v>1091</v>
      </c>
      <c r="L22" s="54" t="s">
        <v>1091</v>
      </c>
      <c r="M22" s="54" t="s">
        <v>1091</v>
      </c>
      <c r="N22" s="54" t="s">
        <v>1091</v>
      </c>
      <c r="O22" s="68" t="s">
        <v>1091</v>
      </c>
    </row>
    <row r="23" spans="2:15" ht="12.75" customHeight="1" thickBot="1" x14ac:dyDescent="0.25">
      <c r="B23" s="57" t="s">
        <v>775</v>
      </c>
      <c r="C23" s="54" t="s">
        <v>1091</v>
      </c>
      <c r="D23" s="54" t="s">
        <v>1091</v>
      </c>
      <c r="E23" s="54" t="s">
        <v>1091</v>
      </c>
      <c r="F23" s="54" t="s">
        <v>1091</v>
      </c>
      <c r="G23" s="54" t="s">
        <v>1091</v>
      </c>
      <c r="H23" s="54" t="s">
        <v>1091</v>
      </c>
      <c r="I23" s="54" t="s">
        <v>1091</v>
      </c>
      <c r="J23" s="54" t="s">
        <v>1091</v>
      </c>
      <c r="K23" s="54" t="s">
        <v>1091</v>
      </c>
      <c r="L23" s="54" t="s">
        <v>1091</v>
      </c>
      <c r="M23" s="54" t="s">
        <v>1091</v>
      </c>
      <c r="N23" s="54" t="s">
        <v>1091</v>
      </c>
      <c r="O23" s="68" t="s">
        <v>1091</v>
      </c>
    </row>
    <row r="24" spans="2:15" ht="12.75" customHeight="1" x14ac:dyDescent="0.2">
      <c r="B24" s="64" t="s">
        <v>776</v>
      </c>
      <c r="C24" s="69" t="s">
        <v>1091</v>
      </c>
      <c r="D24" s="69" t="s">
        <v>1091</v>
      </c>
      <c r="E24" s="69" t="s">
        <v>1091</v>
      </c>
      <c r="F24" s="69" t="s">
        <v>1091</v>
      </c>
      <c r="G24" s="69" t="s">
        <v>1091</v>
      </c>
      <c r="H24" s="69" t="s">
        <v>1091</v>
      </c>
      <c r="I24" s="69" t="s">
        <v>1091</v>
      </c>
      <c r="J24" s="69" t="s">
        <v>1091</v>
      </c>
      <c r="K24" s="69" t="s">
        <v>1091</v>
      </c>
      <c r="L24" s="69" t="s">
        <v>1091</v>
      </c>
      <c r="M24" s="69" t="s">
        <v>1091</v>
      </c>
      <c r="N24" s="69" t="s">
        <v>1091</v>
      </c>
      <c r="O24" s="70" t="s">
        <v>1091</v>
      </c>
    </row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topLeftCell="J1" workbookViewId="0">
      <selection activeCell="O1" sqref="O1:XFD1048576"/>
    </sheetView>
  </sheetViews>
  <sheetFormatPr defaultColWidth="0" defaultRowHeight="12.75" customHeight="1" zeroHeight="1" x14ac:dyDescent="0.2"/>
  <cols>
    <col min="1" max="1" width="9.140625" customWidth="1"/>
    <col min="2" max="2" width="51.7109375" bestFit="1" customWidth="1"/>
    <col min="3" max="3" width="29" bestFit="1" customWidth="1"/>
    <col min="4" max="4" width="15" bestFit="1" customWidth="1"/>
    <col min="5" max="5" width="16.28515625" bestFit="1" customWidth="1"/>
    <col min="6" max="7" width="13.7109375" bestFit="1" customWidth="1"/>
    <col min="8" max="8" width="12.42578125" bestFit="1" customWidth="1"/>
    <col min="9" max="9" width="10.85546875" customWidth="1"/>
    <col min="10" max="10" width="23.85546875" bestFit="1" customWidth="1"/>
    <col min="11" max="11" width="13.7109375" bestFit="1" customWidth="1"/>
    <col min="12" max="12" width="29" bestFit="1" customWidth="1"/>
    <col min="13" max="13" width="34" bestFit="1" customWidth="1"/>
    <col min="14" max="14" width="30.140625" bestFit="1" customWidth="1"/>
    <col min="53" max="16384" width="9.140625" hidden="1"/>
  </cols>
  <sheetData>
    <row r="1" spans="2:14" ht="12.75" customHeight="1" x14ac:dyDescent="0.2">
      <c r="B1" s="1" t="s">
        <v>69</v>
      </c>
      <c r="C1" s="1" t="s">
        <v>1</v>
      </c>
    </row>
    <row r="2" spans="2:14" ht="12.75" customHeight="1" x14ac:dyDescent="0.2">
      <c r="B2" s="1" t="s">
        <v>2</v>
      </c>
      <c r="C2" s="1" t="s">
        <v>3</v>
      </c>
    </row>
    <row r="3" spans="2:14" ht="12.75" customHeight="1" x14ac:dyDescent="0.2">
      <c r="B3" s="1" t="s">
        <v>4</v>
      </c>
      <c r="C3" s="1" t="s">
        <v>5</v>
      </c>
    </row>
    <row r="4" spans="2:14" ht="12.75" customHeight="1" x14ac:dyDescent="0.2">
      <c r="B4" s="1" t="s">
        <v>6</v>
      </c>
      <c r="C4" s="2">
        <v>14482</v>
      </c>
    </row>
    <row r="5" spans="2:14" ht="12.75" customHeight="1" x14ac:dyDescent="0.2"/>
    <row r="6" spans="2:14" ht="12.75" customHeight="1" thickBot="1" x14ac:dyDescent="0.25">
      <c r="B6" s="63" t="s">
        <v>777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</row>
    <row r="7" spans="2:14" ht="12.75" customHeight="1" thickBot="1" x14ac:dyDescent="0.25">
      <c r="B7" s="71" t="s">
        <v>778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</row>
    <row r="8" spans="2:14" ht="12.75" customHeight="1" x14ac:dyDescent="0.2">
      <c r="B8" s="56" t="s">
        <v>71</v>
      </c>
      <c r="C8" s="4" t="s">
        <v>72</v>
      </c>
      <c r="D8" s="4" t="s">
        <v>110</v>
      </c>
      <c r="E8" s="4" t="s">
        <v>73</v>
      </c>
      <c r="F8" s="4" t="s">
        <v>200</v>
      </c>
      <c r="G8" s="4" t="s">
        <v>76</v>
      </c>
      <c r="H8" s="4" t="s">
        <v>113</v>
      </c>
      <c r="I8" s="4" t="s">
        <v>114</v>
      </c>
      <c r="J8" s="4" t="s">
        <v>115</v>
      </c>
      <c r="K8" s="4" t="s">
        <v>79</v>
      </c>
      <c r="L8" s="4" t="s">
        <v>116</v>
      </c>
      <c r="M8" s="4" t="s">
        <v>80</v>
      </c>
      <c r="N8" s="59" t="s">
        <v>202</v>
      </c>
    </row>
    <row r="9" spans="2:14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53" t="s">
        <v>1091</v>
      </c>
      <c r="H9" s="6" t="s">
        <v>120</v>
      </c>
      <c r="I9" s="6" t="s">
        <v>121</v>
      </c>
      <c r="J9" s="6" t="s">
        <v>11</v>
      </c>
      <c r="K9" s="6" t="s">
        <v>11</v>
      </c>
      <c r="L9" s="6" t="s">
        <v>12</v>
      </c>
      <c r="M9" s="6" t="s">
        <v>12</v>
      </c>
      <c r="N9" s="60" t="s">
        <v>12</v>
      </c>
    </row>
    <row r="10" spans="2:14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0" t="s">
        <v>123</v>
      </c>
    </row>
    <row r="11" spans="2:14" ht="12.75" customHeight="1" x14ac:dyDescent="0.2">
      <c r="B11" s="57" t="s">
        <v>779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54" t="s">
        <v>1091</v>
      </c>
      <c r="K11" s="22">
        <v>2.3121</v>
      </c>
      <c r="L11" s="54" t="s">
        <v>1091</v>
      </c>
      <c r="M11" s="20">
        <v>1</v>
      </c>
      <c r="N11" s="61">
        <v>7.3992549246952301E-5</v>
      </c>
    </row>
    <row r="12" spans="2:14" ht="12.75" customHeight="1" x14ac:dyDescent="0.2">
      <c r="B12" s="57" t="s">
        <v>780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54" t="s">
        <v>1091</v>
      </c>
      <c r="K12" s="22">
        <v>2.3121</v>
      </c>
      <c r="L12" s="54" t="s">
        <v>1091</v>
      </c>
      <c r="M12" s="20">
        <v>1</v>
      </c>
      <c r="N12" s="61">
        <v>7.3992549246952301E-5</v>
      </c>
    </row>
    <row r="13" spans="2:14" ht="12.75" customHeight="1" x14ac:dyDescent="0.2">
      <c r="B13" s="57" t="s">
        <v>781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54" t="s">
        <v>1091</v>
      </c>
      <c r="L13" s="54" t="s">
        <v>1091</v>
      </c>
      <c r="M13" s="54" t="s">
        <v>1091</v>
      </c>
      <c r="N13" s="68" t="s">
        <v>1091</v>
      </c>
    </row>
    <row r="14" spans="2:14" ht="12.75" customHeight="1" x14ac:dyDescent="0.2">
      <c r="B14" s="57" t="s">
        <v>782</v>
      </c>
      <c r="C14" s="54" t="s">
        <v>1091</v>
      </c>
      <c r="D14" s="54" t="s">
        <v>1091</v>
      </c>
      <c r="E14" s="54" t="s">
        <v>1091</v>
      </c>
      <c r="F14" s="54" t="s">
        <v>1091</v>
      </c>
      <c r="G14" s="54" t="s">
        <v>1091</v>
      </c>
      <c r="H14" s="54" t="s">
        <v>1091</v>
      </c>
      <c r="I14" s="54" t="s">
        <v>1091</v>
      </c>
      <c r="J14" s="54" t="s">
        <v>1091</v>
      </c>
      <c r="K14" s="54" t="s">
        <v>1091</v>
      </c>
      <c r="L14" s="54" t="s">
        <v>1091</v>
      </c>
      <c r="M14" s="54" t="s">
        <v>1091</v>
      </c>
      <c r="N14" s="68" t="s">
        <v>1091</v>
      </c>
    </row>
    <row r="15" spans="2:14" ht="12.75" customHeight="1" x14ac:dyDescent="0.2">
      <c r="B15" s="57" t="s">
        <v>783</v>
      </c>
      <c r="C15" s="54" t="s">
        <v>1091</v>
      </c>
      <c r="D15" s="54" t="s">
        <v>1091</v>
      </c>
      <c r="E15" s="54" t="s">
        <v>1091</v>
      </c>
      <c r="F15" s="54" t="s">
        <v>1091</v>
      </c>
      <c r="G15" s="54" t="s">
        <v>1091</v>
      </c>
      <c r="H15" s="54" t="s">
        <v>1091</v>
      </c>
      <c r="I15" s="54" t="s">
        <v>1091</v>
      </c>
      <c r="J15" s="54" t="s">
        <v>1091</v>
      </c>
      <c r="K15" s="22">
        <v>2.3121</v>
      </c>
      <c r="L15" s="54" t="s">
        <v>1091</v>
      </c>
      <c r="M15" s="20">
        <v>1</v>
      </c>
      <c r="N15" s="61">
        <v>7.3992549246952301E-5</v>
      </c>
    </row>
    <row r="16" spans="2:14" ht="12.75" customHeight="1" x14ac:dyDescent="0.2">
      <c r="B16" s="58" t="s">
        <v>784</v>
      </c>
      <c r="C16" s="14" t="s">
        <v>785</v>
      </c>
      <c r="D16" s="14" t="s">
        <v>134</v>
      </c>
      <c r="E16" s="21">
        <v>5097</v>
      </c>
      <c r="F16" s="14" t="s">
        <v>786</v>
      </c>
      <c r="G16" s="14" t="s">
        <v>49</v>
      </c>
      <c r="H16" s="23">
        <v>642</v>
      </c>
      <c r="I16" s="23">
        <v>360.14</v>
      </c>
      <c r="J16" s="23">
        <v>0</v>
      </c>
      <c r="K16" s="23">
        <v>2.3121</v>
      </c>
      <c r="L16" s="13">
        <v>4.9523460768740504E-7</v>
      </c>
      <c r="M16" s="13">
        <v>1</v>
      </c>
      <c r="N16" s="62">
        <v>7.3992549246952301E-5</v>
      </c>
    </row>
    <row r="17" spans="2:14" ht="12.75" customHeight="1" x14ac:dyDescent="0.2">
      <c r="B17" s="57" t="s">
        <v>787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54" t="s">
        <v>1091</v>
      </c>
      <c r="L17" s="54" t="s">
        <v>1091</v>
      </c>
      <c r="M17" s="54" t="s">
        <v>1091</v>
      </c>
      <c r="N17" s="68" t="s">
        <v>1091</v>
      </c>
    </row>
    <row r="18" spans="2:14" ht="12.75" customHeight="1" x14ac:dyDescent="0.2">
      <c r="B18" s="57" t="s">
        <v>788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54" t="s">
        <v>1091</v>
      </c>
      <c r="I18" s="54" t="s">
        <v>1091</v>
      </c>
      <c r="J18" s="54" t="s">
        <v>1091</v>
      </c>
      <c r="K18" s="54" t="s">
        <v>1091</v>
      </c>
      <c r="L18" s="54" t="s">
        <v>1091</v>
      </c>
      <c r="M18" s="54" t="s">
        <v>1091</v>
      </c>
      <c r="N18" s="68" t="s">
        <v>1091</v>
      </c>
    </row>
    <row r="19" spans="2:14" ht="12.75" customHeight="1" x14ac:dyDescent="0.2">
      <c r="B19" s="57" t="s">
        <v>789</v>
      </c>
      <c r="C19" s="54" t="s">
        <v>1091</v>
      </c>
      <c r="D19" s="54" t="s">
        <v>1091</v>
      </c>
      <c r="E19" s="54" t="s">
        <v>1091</v>
      </c>
      <c r="F19" s="54" t="s">
        <v>1091</v>
      </c>
      <c r="G19" s="54" t="s">
        <v>1091</v>
      </c>
      <c r="H19" s="54" t="s">
        <v>1091</v>
      </c>
      <c r="I19" s="54" t="s">
        <v>1091</v>
      </c>
      <c r="J19" s="54" t="s">
        <v>1091</v>
      </c>
      <c r="K19" s="54" t="s">
        <v>1091</v>
      </c>
      <c r="L19" s="54" t="s">
        <v>1091</v>
      </c>
      <c r="M19" s="54" t="s">
        <v>1091</v>
      </c>
      <c r="N19" s="68" t="s">
        <v>1091</v>
      </c>
    </row>
    <row r="20" spans="2:14" ht="12.75" customHeight="1" x14ac:dyDescent="0.2">
      <c r="B20" s="57" t="s">
        <v>790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54" t="s">
        <v>1091</v>
      </c>
      <c r="L20" s="54" t="s">
        <v>1091</v>
      </c>
      <c r="M20" s="54" t="s">
        <v>1091</v>
      </c>
      <c r="N20" s="68" t="s">
        <v>1091</v>
      </c>
    </row>
    <row r="21" spans="2:14" ht="12.75" customHeight="1" x14ac:dyDescent="0.2">
      <c r="B21" s="57" t="s">
        <v>791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54" t="s">
        <v>1091</v>
      </c>
      <c r="L21" s="54" t="s">
        <v>1091</v>
      </c>
      <c r="M21" s="54" t="s">
        <v>1091</v>
      </c>
      <c r="N21" s="68" t="s">
        <v>1091</v>
      </c>
    </row>
    <row r="22" spans="2:14" ht="12.75" customHeight="1" x14ac:dyDescent="0.2">
      <c r="B22" s="57" t="s">
        <v>792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54" t="s">
        <v>1091</v>
      </c>
      <c r="I22" s="54" t="s">
        <v>1091</v>
      </c>
      <c r="J22" s="54" t="s">
        <v>1091</v>
      </c>
      <c r="K22" s="54" t="s">
        <v>1091</v>
      </c>
      <c r="L22" s="54" t="s">
        <v>1091</v>
      </c>
      <c r="M22" s="54" t="s">
        <v>1091</v>
      </c>
      <c r="N22" s="68" t="s">
        <v>1091</v>
      </c>
    </row>
    <row r="23" spans="2:14" ht="12.75" customHeight="1" thickBot="1" x14ac:dyDescent="0.25">
      <c r="B23" s="57" t="s">
        <v>793</v>
      </c>
      <c r="C23" s="54" t="s">
        <v>1091</v>
      </c>
      <c r="D23" s="54" t="s">
        <v>1091</v>
      </c>
      <c r="E23" s="54" t="s">
        <v>1091</v>
      </c>
      <c r="F23" s="54" t="s">
        <v>1091</v>
      </c>
      <c r="G23" s="54" t="s">
        <v>1091</v>
      </c>
      <c r="H23" s="54" t="s">
        <v>1091</v>
      </c>
      <c r="I23" s="54" t="s">
        <v>1091</v>
      </c>
      <c r="J23" s="54" t="s">
        <v>1091</v>
      </c>
      <c r="K23" s="54" t="s">
        <v>1091</v>
      </c>
      <c r="L23" s="54" t="s">
        <v>1091</v>
      </c>
      <c r="M23" s="54" t="s">
        <v>1091</v>
      </c>
      <c r="N23" s="68" t="s">
        <v>1091</v>
      </c>
    </row>
    <row r="24" spans="2:14" ht="12.75" customHeight="1" x14ac:dyDescent="0.2">
      <c r="B24" s="64" t="s">
        <v>794</v>
      </c>
      <c r="C24" s="69" t="s">
        <v>1091</v>
      </c>
      <c r="D24" s="69" t="s">
        <v>1091</v>
      </c>
      <c r="E24" s="69" t="s">
        <v>1091</v>
      </c>
      <c r="F24" s="69" t="s">
        <v>1091</v>
      </c>
      <c r="G24" s="69" t="s">
        <v>1091</v>
      </c>
      <c r="H24" s="69" t="s">
        <v>1091</v>
      </c>
      <c r="I24" s="69" t="s">
        <v>1091</v>
      </c>
      <c r="J24" s="69" t="s">
        <v>1091</v>
      </c>
      <c r="K24" s="69" t="s">
        <v>1091</v>
      </c>
      <c r="L24" s="69" t="s">
        <v>1091</v>
      </c>
      <c r="M24" s="69" t="s">
        <v>1091</v>
      </c>
      <c r="N24" s="70" t="s">
        <v>1091</v>
      </c>
    </row>
    <row r="25" spans="2:14" ht="12.75" hidden="1" customHeight="1" x14ac:dyDescent="0.2"/>
    <row r="26" spans="2:14" ht="12.75" hidden="1" customHeight="1" x14ac:dyDescent="0.2"/>
    <row r="27" spans="2:14" ht="12.75" hidden="1" customHeight="1" x14ac:dyDescent="0.2"/>
    <row r="28" spans="2:14" ht="12.75" hidden="1" customHeight="1" x14ac:dyDescent="0.2"/>
    <row r="29" spans="2:14" ht="12.75" hidden="1" customHeight="1" x14ac:dyDescent="0.2"/>
    <row r="30" spans="2:14" ht="12.75" hidden="1" customHeight="1" x14ac:dyDescent="0.2"/>
    <row r="31" spans="2:14" ht="12.75" hidden="1" customHeight="1" x14ac:dyDescent="0.2"/>
    <row r="32" spans="2:14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topLeftCell="J1" workbookViewId="0">
      <selection activeCell="P1" sqref="P1:XFD1048576"/>
    </sheetView>
  </sheetViews>
  <sheetFormatPr defaultColWidth="0" defaultRowHeight="12.75" customHeight="1" zeroHeight="1" x14ac:dyDescent="0.2"/>
  <cols>
    <col min="1" max="1" width="9.140625" customWidth="1"/>
    <col min="2" max="2" width="49.140625" bestFit="1" customWidth="1"/>
    <col min="3" max="3" width="29" bestFit="1" customWidth="1"/>
    <col min="4" max="4" width="15" bestFit="1" customWidth="1"/>
    <col min="5" max="5" width="16.28515625" bestFit="1" customWidth="1"/>
    <col min="6" max="6" width="13.7109375" bestFit="1" customWidth="1"/>
    <col min="7" max="7" width="10.85546875" customWidth="1"/>
    <col min="8" max="8" width="12.42578125" bestFit="1" customWidth="1"/>
    <col min="9" max="9" width="15" bestFit="1" customWidth="1"/>
    <col min="10" max="11" width="12.42578125" bestFit="1" customWidth="1"/>
    <col min="12" max="12" width="13.7109375" bestFit="1" customWidth="1"/>
    <col min="13" max="13" width="29" bestFit="1" customWidth="1"/>
    <col min="14" max="14" width="34" bestFit="1" customWidth="1"/>
    <col min="15" max="15" width="30.140625" bestFit="1" customWidth="1"/>
    <col min="53" max="16384" width="9.140625" hidden="1"/>
  </cols>
  <sheetData>
    <row r="1" spans="2:15" ht="12.75" customHeight="1" x14ac:dyDescent="0.2">
      <c r="B1" s="1" t="s">
        <v>69</v>
      </c>
      <c r="C1" s="1" t="s">
        <v>1</v>
      </c>
    </row>
    <row r="2" spans="2:15" ht="12.75" customHeight="1" x14ac:dyDescent="0.2">
      <c r="B2" s="1" t="s">
        <v>2</v>
      </c>
      <c r="C2" s="1" t="s">
        <v>3</v>
      </c>
    </row>
    <row r="3" spans="2:15" ht="12.75" customHeight="1" x14ac:dyDescent="0.2">
      <c r="B3" s="1" t="s">
        <v>4</v>
      </c>
      <c r="C3" s="1" t="s">
        <v>5</v>
      </c>
    </row>
    <row r="4" spans="2:15" ht="12.75" customHeight="1" x14ac:dyDescent="0.2">
      <c r="B4" s="1" t="s">
        <v>6</v>
      </c>
      <c r="C4" s="2">
        <v>14482</v>
      </c>
    </row>
    <row r="5" spans="2:15" ht="12.75" customHeight="1" x14ac:dyDescent="0.2"/>
    <row r="6" spans="2:15" ht="12.75" customHeight="1" thickBot="1" x14ac:dyDescent="0.25">
      <c r="B6" s="63" t="s">
        <v>795</v>
      </c>
      <c r="C6" s="65" t="s">
        <v>1091</v>
      </c>
      <c r="D6" s="65" t="s">
        <v>1092</v>
      </c>
      <c r="E6" s="65" t="s">
        <v>1093</v>
      </c>
      <c r="F6" s="65" t="s">
        <v>1094</v>
      </c>
      <c r="G6" s="65" t="s">
        <v>1095</v>
      </c>
      <c r="H6" s="65" t="s">
        <v>1096</v>
      </c>
      <c r="I6" s="65" t="s">
        <v>1097</v>
      </c>
      <c r="J6" s="65" t="s">
        <v>1098</v>
      </c>
      <c r="K6" s="65" t="s">
        <v>1099</v>
      </c>
      <c r="L6" s="65" t="s">
        <v>1100</v>
      </c>
      <c r="M6" s="65" t="s">
        <v>1101</v>
      </c>
      <c r="N6" s="65" t="s">
        <v>1102</v>
      </c>
      <c r="O6" s="65" t="s">
        <v>1103</v>
      </c>
    </row>
    <row r="7" spans="2:15" ht="12.75" customHeight="1" thickBot="1" x14ac:dyDescent="0.25">
      <c r="B7" s="71" t="s">
        <v>796</v>
      </c>
      <c r="C7" s="77" t="s">
        <v>1091</v>
      </c>
      <c r="D7" s="77" t="s">
        <v>1091</v>
      </c>
      <c r="E7" s="77" t="s">
        <v>1091</v>
      </c>
      <c r="F7" s="77" t="s">
        <v>1091</v>
      </c>
      <c r="G7" s="77" t="s">
        <v>1091</v>
      </c>
      <c r="H7" s="77" t="s">
        <v>1091</v>
      </c>
      <c r="I7" s="77" t="s">
        <v>1091</v>
      </c>
      <c r="J7" s="77" t="s">
        <v>1091</v>
      </c>
      <c r="K7" s="77" t="s">
        <v>1091</v>
      </c>
      <c r="L7" s="77" t="s">
        <v>1091</v>
      </c>
      <c r="M7" s="77" t="s">
        <v>1091</v>
      </c>
      <c r="N7" s="77" t="s">
        <v>1091</v>
      </c>
      <c r="O7" s="77" t="s">
        <v>1091</v>
      </c>
    </row>
    <row r="8" spans="2:15" ht="12.75" customHeight="1" x14ac:dyDescent="0.2">
      <c r="B8" s="56" t="s">
        <v>71</v>
      </c>
      <c r="C8" s="4" t="s">
        <v>72</v>
      </c>
      <c r="D8" s="4" t="s">
        <v>110</v>
      </c>
      <c r="E8" s="4" t="s">
        <v>73</v>
      </c>
      <c r="F8" s="4" t="s">
        <v>200</v>
      </c>
      <c r="G8" s="4" t="s">
        <v>74</v>
      </c>
      <c r="H8" s="4" t="s">
        <v>75</v>
      </c>
      <c r="I8" s="4" t="s">
        <v>76</v>
      </c>
      <c r="J8" s="4" t="s">
        <v>113</v>
      </c>
      <c r="K8" s="4" t="s">
        <v>114</v>
      </c>
      <c r="L8" s="4" t="s">
        <v>79</v>
      </c>
      <c r="M8" s="4" t="s">
        <v>116</v>
      </c>
      <c r="N8" s="4" t="s">
        <v>80</v>
      </c>
      <c r="O8" s="59" t="s">
        <v>202</v>
      </c>
    </row>
    <row r="9" spans="2:15" ht="12.75" customHeight="1" x14ac:dyDescent="0.2">
      <c r="B9" s="67" t="s">
        <v>1091</v>
      </c>
      <c r="C9" s="53" t="s">
        <v>1091</v>
      </c>
      <c r="D9" s="53" t="s">
        <v>1091</v>
      </c>
      <c r="E9" s="53" t="s">
        <v>1091</v>
      </c>
      <c r="F9" s="53" t="s">
        <v>1091</v>
      </c>
      <c r="G9" s="53" t="s">
        <v>1091</v>
      </c>
      <c r="H9" s="53" t="s">
        <v>1091</v>
      </c>
      <c r="I9" s="53" t="s">
        <v>1091</v>
      </c>
      <c r="J9" s="6" t="s">
        <v>120</v>
      </c>
      <c r="K9" s="6" t="s">
        <v>121</v>
      </c>
      <c r="L9" s="6" t="s">
        <v>11</v>
      </c>
      <c r="M9" s="6" t="s">
        <v>12</v>
      </c>
      <c r="N9" s="6" t="s">
        <v>12</v>
      </c>
      <c r="O9" s="60" t="s">
        <v>12</v>
      </c>
    </row>
    <row r="10" spans="2:15" ht="12.75" customHeight="1" x14ac:dyDescent="0.2">
      <c r="B10" s="67" t="s">
        <v>1091</v>
      </c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  <c r="M10" s="6" t="s">
        <v>122</v>
      </c>
      <c r="N10" s="6" t="s">
        <v>123</v>
      </c>
      <c r="O10" s="60" t="s">
        <v>124</v>
      </c>
    </row>
    <row r="11" spans="2:15" ht="12.75" customHeight="1" x14ac:dyDescent="0.2">
      <c r="B11" s="57" t="s">
        <v>797</v>
      </c>
      <c r="C11" s="54" t="s">
        <v>1091</v>
      </c>
      <c r="D11" s="54" t="s">
        <v>1091</v>
      </c>
      <c r="E11" s="54" t="s">
        <v>1091</v>
      </c>
      <c r="F11" s="54" t="s">
        <v>1091</v>
      </c>
      <c r="G11" s="54" t="s">
        <v>1091</v>
      </c>
      <c r="H11" s="54" t="s">
        <v>1091</v>
      </c>
      <c r="I11" s="54" t="s">
        <v>1091</v>
      </c>
      <c r="J11" s="54" t="s">
        <v>1091</v>
      </c>
      <c r="K11" s="54" t="s">
        <v>1091</v>
      </c>
      <c r="L11" s="22">
        <v>1196.4407000000001</v>
      </c>
      <c r="M11" s="54" t="s">
        <v>1091</v>
      </c>
      <c r="N11" s="20">
        <v>1</v>
      </c>
      <c r="O11" s="61">
        <v>3.828887047E-2</v>
      </c>
    </row>
    <row r="12" spans="2:15" ht="12.75" customHeight="1" x14ac:dyDescent="0.2">
      <c r="B12" s="57" t="s">
        <v>798</v>
      </c>
      <c r="C12" s="54" t="s">
        <v>1091</v>
      </c>
      <c r="D12" s="54" t="s">
        <v>1091</v>
      </c>
      <c r="E12" s="54" t="s">
        <v>1091</v>
      </c>
      <c r="F12" s="54" t="s">
        <v>1091</v>
      </c>
      <c r="G12" s="54" t="s">
        <v>1091</v>
      </c>
      <c r="H12" s="54" t="s">
        <v>1091</v>
      </c>
      <c r="I12" s="54" t="s">
        <v>1091</v>
      </c>
      <c r="J12" s="54" t="s">
        <v>1091</v>
      </c>
      <c r="K12" s="54" t="s">
        <v>1091</v>
      </c>
      <c r="L12" s="22">
        <v>1069.6327100000001</v>
      </c>
      <c r="M12" s="54" t="s">
        <v>1091</v>
      </c>
      <c r="N12" s="20">
        <v>0.894012306669</v>
      </c>
      <c r="O12" s="61">
        <v>3.4230721408999999E-2</v>
      </c>
    </row>
    <row r="13" spans="2:15" ht="12.75" customHeight="1" x14ac:dyDescent="0.2">
      <c r="B13" s="57" t="s">
        <v>799</v>
      </c>
      <c r="C13" s="54" t="s">
        <v>1091</v>
      </c>
      <c r="D13" s="54" t="s">
        <v>1091</v>
      </c>
      <c r="E13" s="54" t="s">
        <v>1091</v>
      </c>
      <c r="F13" s="54" t="s">
        <v>1091</v>
      </c>
      <c r="G13" s="54" t="s">
        <v>1091</v>
      </c>
      <c r="H13" s="54" t="s">
        <v>1091</v>
      </c>
      <c r="I13" s="54" t="s">
        <v>1091</v>
      </c>
      <c r="J13" s="54" t="s">
        <v>1091</v>
      </c>
      <c r="K13" s="54" t="s">
        <v>1091</v>
      </c>
      <c r="L13" s="22">
        <v>1069.6327100000001</v>
      </c>
      <c r="M13" s="54" t="s">
        <v>1091</v>
      </c>
      <c r="N13" s="20">
        <v>0.894012306669</v>
      </c>
      <c r="O13" s="61">
        <v>3.4230721408999999E-2</v>
      </c>
    </row>
    <row r="14" spans="2:15" ht="12.75" customHeight="1" x14ac:dyDescent="0.2">
      <c r="B14" s="58" t="s">
        <v>800</v>
      </c>
      <c r="C14" s="14" t="s">
        <v>801</v>
      </c>
      <c r="D14" s="14" t="s">
        <v>134</v>
      </c>
      <c r="E14" s="21">
        <v>5044</v>
      </c>
      <c r="F14" s="14" t="s">
        <v>786</v>
      </c>
      <c r="G14" s="14" t="s">
        <v>459</v>
      </c>
      <c r="H14" s="14" t="s">
        <v>460</v>
      </c>
      <c r="I14" s="14" t="s">
        <v>49</v>
      </c>
      <c r="J14" s="23">
        <v>817574</v>
      </c>
      <c r="K14" s="23">
        <v>130.83000000000001</v>
      </c>
      <c r="L14" s="23">
        <v>1069.6320599999999</v>
      </c>
      <c r="M14" s="13">
        <v>7.3042471209999998E-3</v>
      </c>
      <c r="N14" s="13">
        <v>0.89401176339099997</v>
      </c>
      <c r="O14" s="62">
        <v>3.4230700607000002E-2</v>
      </c>
    </row>
    <row r="15" spans="2:15" ht="12.75" customHeight="1" x14ac:dyDescent="0.2">
      <c r="B15" s="58" t="s">
        <v>802</v>
      </c>
      <c r="C15" s="14" t="s">
        <v>803</v>
      </c>
      <c r="D15" s="14" t="s">
        <v>134</v>
      </c>
      <c r="E15" s="21">
        <v>5017</v>
      </c>
      <c r="F15" s="14" t="s">
        <v>786</v>
      </c>
      <c r="G15" s="14" t="s">
        <v>459</v>
      </c>
      <c r="H15" s="14" t="s">
        <v>460</v>
      </c>
      <c r="I15" s="14" t="s">
        <v>49</v>
      </c>
      <c r="J15" s="23">
        <v>0.48</v>
      </c>
      <c r="K15" s="23">
        <v>135.25</v>
      </c>
      <c r="L15" s="23">
        <v>6.4999999999999997E-4</v>
      </c>
      <c r="M15" s="13">
        <v>4.8345297098922601E-9</v>
      </c>
      <c r="N15" s="13">
        <v>5.4327807470942803E-7</v>
      </c>
      <c r="O15" s="62">
        <v>2.08015038322387E-8</v>
      </c>
    </row>
    <row r="16" spans="2:15" ht="12.75" customHeight="1" x14ac:dyDescent="0.2">
      <c r="B16" s="57" t="s">
        <v>804</v>
      </c>
      <c r="C16" s="54" t="s">
        <v>1091</v>
      </c>
      <c r="D16" s="54" t="s">
        <v>1091</v>
      </c>
      <c r="E16" s="54" t="s">
        <v>1091</v>
      </c>
      <c r="F16" s="54" t="s">
        <v>1091</v>
      </c>
      <c r="G16" s="54" t="s">
        <v>1091</v>
      </c>
      <c r="H16" s="54" t="s">
        <v>1091</v>
      </c>
      <c r="I16" s="54" t="s">
        <v>1091</v>
      </c>
      <c r="J16" s="54" t="s">
        <v>1091</v>
      </c>
      <c r="K16" s="54" t="s">
        <v>1091</v>
      </c>
      <c r="L16" s="54" t="s">
        <v>1091</v>
      </c>
      <c r="M16" s="54" t="s">
        <v>1091</v>
      </c>
      <c r="N16" s="54" t="s">
        <v>1091</v>
      </c>
      <c r="O16" s="68" t="s">
        <v>1091</v>
      </c>
    </row>
    <row r="17" spans="2:15" ht="12.75" customHeight="1" x14ac:dyDescent="0.2">
      <c r="B17" s="57" t="s">
        <v>805</v>
      </c>
      <c r="C17" s="54" t="s">
        <v>1091</v>
      </c>
      <c r="D17" s="54" t="s">
        <v>1091</v>
      </c>
      <c r="E17" s="54" t="s">
        <v>1091</v>
      </c>
      <c r="F17" s="54" t="s">
        <v>1091</v>
      </c>
      <c r="G17" s="54" t="s">
        <v>1091</v>
      </c>
      <c r="H17" s="54" t="s">
        <v>1091</v>
      </c>
      <c r="I17" s="54" t="s">
        <v>1091</v>
      </c>
      <c r="J17" s="54" t="s">
        <v>1091</v>
      </c>
      <c r="K17" s="54" t="s">
        <v>1091</v>
      </c>
      <c r="L17" s="54" t="s">
        <v>1091</v>
      </c>
      <c r="M17" s="54" t="s">
        <v>1091</v>
      </c>
      <c r="N17" s="54" t="s">
        <v>1091</v>
      </c>
      <c r="O17" s="68" t="s">
        <v>1091</v>
      </c>
    </row>
    <row r="18" spans="2:15" ht="12.75" customHeight="1" x14ac:dyDescent="0.2">
      <c r="B18" s="57" t="s">
        <v>806</v>
      </c>
      <c r="C18" s="54" t="s">
        <v>1091</v>
      </c>
      <c r="D18" s="54" t="s">
        <v>1091</v>
      </c>
      <c r="E18" s="54" t="s">
        <v>1091</v>
      </c>
      <c r="F18" s="54" t="s">
        <v>1091</v>
      </c>
      <c r="G18" s="54" t="s">
        <v>1091</v>
      </c>
      <c r="H18" s="54" t="s">
        <v>1091</v>
      </c>
      <c r="I18" s="54" t="s">
        <v>1091</v>
      </c>
      <c r="J18" s="54" t="s">
        <v>1091</v>
      </c>
      <c r="K18" s="54" t="s">
        <v>1091</v>
      </c>
      <c r="L18" s="54" t="s">
        <v>1091</v>
      </c>
      <c r="M18" s="54" t="s">
        <v>1091</v>
      </c>
      <c r="N18" s="54" t="s">
        <v>1091</v>
      </c>
      <c r="O18" s="68" t="s">
        <v>1091</v>
      </c>
    </row>
    <row r="19" spans="2:15" ht="12.75" customHeight="1" x14ac:dyDescent="0.2">
      <c r="B19" s="57" t="s">
        <v>807</v>
      </c>
      <c r="C19" s="54" t="s">
        <v>1091</v>
      </c>
      <c r="D19" s="54" t="s">
        <v>1091</v>
      </c>
      <c r="E19" s="54" t="s">
        <v>1091</v>
      </c>
      <c r="F19" s="54" t="s">
        <v>1091</v>
      </c>
      <c r="G19" s="54" t="s">
        <v>1091</v>
      </c>
      <c r="H19" s="54" t="s">
        <v>1091</v>
      </c>
      <c r="I19" s="54" t="s">
        <v>1091</v>
      </c>
      <c r="J19" s="54" t="s">
        <v>1091</v>
      </c>
      <c r="K19" s="54" t="s">
        <v>1091</v>
      </c>
      <c r="L19" s="22">
        <v>126.80799</v>
      </c>
      <c r="M19" s="54" t="s">
        <v>1091</v>
      </c>
      <c r="N19" s="20">
        <v>0.10598769332999999</v>
      </c>
      <c r="O19" s="61">
        <v>4.0581490609999998E-3</v>
      </c>
    </row>
    <row r="20" spans="2:15" ht="12.75" customHeight="1" x14ac:dyDescent="0.2">
      <c r="B20" s="57" t="s">
        <v>808</v>
      </c>
      <c r="C20" s="54" t="s">
        <v>1091</v>
      </c>
      <c r="D20" s="54" t="s">
        <v>1091</v>
      </c>
      <c r="E20" s="54" t="s">
        <v>1091</v>
      </c>
      <c r="F20" s="54" t="s">
        <v>1091</v>
      </c>
      <c r="G20" s="54" t="s">
        <v>1091</v>
      </c>
      <c r="H20" s="54" t="s">
        <v>1091</v>
      </c>
      <c r="I20" s="54" t="s">
        <v>1091</v>
      </c>
      <c r="J20" s="54" t="s">
        <v>1091</v>
      </c>
      <c r="K20" s="54" t="s">
        <v>1091</v>
      </c>
      <c r="L20" s="54" t="s">
        <v>1091</v>
      </c>
      <c r="M20" s="54" t="s">
        <v>1091</v>
      </c>
      <c r="N20" s="54" t="s">
        <v>1091</v>
      </c>
      <c r="O20" s="68" t="s">
        <v>1091</v>
      </c>
    </row>
    <row r="21" spans="2:15" ht="12.75" customHeight="1" x14ac:dyDescent="0.2">
      <c r="B21" s="57" t="s">
        <v>809</v>
      </c>
      <c r="C21" s="54" t="s">
        <v>1091</v>
      </c>
      <c r="D21" s="54" t="s">
        <v>1091</v>
      </c>
      <c r="E21" s="54" t="s">
        <v>1091</v>
      </c>
      <c r="F21" s="54" t="s">
        <v>1091</v>
      </c>
      <c r="G21" s="54" t="s">
        <v>1091</v>
      </c>
      <c r="H21" s="54" t="s">
        <v>1091</v>
      </c>
      <c r="I21" s="54" t="s">
        <v>1091</v>
      </c>
      <c r="J21" s="54" t="s">
        <v>1091</v>
      </c>
      <c r="K21" s="54" t="s">
        <v>1091</v>
      </c>
      <c r="L21" s="54" t="s">
        <v>1091</v>
      </c>
      <c r="M21" s="54" t="s">
        <v>1091</v>
      </c>
      <c r="N21" s="54" t="s">
        <v>1091</v>
      </c>
      <c r="O21" s="68" t="s">
        <v>1091</v>
      </c>
    </row>
    <row r="22" spans="2:15" ht="12.75" customHeight="1" x14ac:dyDescent="0.2">
      <c r="B22" s="57" t="s">
        <v>810</v>
      </c>
      <c r="C22" s="54" t="s">
        <v>1091</v>
      </c>
      <c r="D22" s="54" t="s">
        <v>1091</v>
      </c>
      <c r="E22" s="54" t="s">
        <v>1091</v>
      </c>
      <c r="F22" s="54" t="s">
        <v>1091</v>
      </c>
      <c r="G22" s="54" t="s">
        <v>1091</v>
      </c>
      <c r="H22" s="54" t="s">
        <v>1091</v>
      </c>
      <c r="I22" s="54" t="s">
        <v>1091</v>
      </c>
      <c r="J22" s="54" t="s">
        <v>1091</v>
      </c>
      <c r="K22" s="54" t="s">
        <v>1091</v>
      </c>
      <c r="L22" s="54" t="s">
        <v>1091</v>
      </c>
      <c r="M22" s="54" t="s">
        <v>1091</v>
      </c>
      <c r="N22" s="54" t="s">
        <v>1091</v>
      </c>
      <c r="O22" s="68" t="s">
        <v>1091</v>
      </c>
    </row>
    <row r="23" spans="2:15" ht="12.75" customHeight="1" thickBot="1" x14ac:dyDescent="0.25">
      <c r="B23" s="57" t="s">
        <v>811</v>
      </c>
      <c r="C23" s="54" t="s">
        <v>1091</v>
      </c>
      <c r="D23" s="54" t="s">
        <v>1091</v>
      </c>
      <c r="E23" s="54" t="s">
        <v>1091</v>
      </c>
      <c r="F23" s="54" t="s">
        <v>1091</v>
      </c>
      <c r="G23" s="54" t="s">
        <v>1091</v>
      </c>
      <c r="H23" s="54" t="s">
        <v>1091</v>
      </c>
      <c r="I23" s="54" t="s">
        <v>1091</v>
      </c>
      <c r="J23" s="54" t="s">
        <v>1091</v>
      </c>
      <c r="K23" s="54" t="s">
        <v>1091</v>
      </c>
      <c r="L23" s="22">
        <v>126.80799</v>
      </c>
      <c r="M23" s="54" t="s">
        <v>1091</v>
      </c>
      <c r="N23" s="20">
        <v>0.10598769332999999</v>
      </c>
      <c r="O23" s="61">
        <v>4.0581490609999998E-3</v>
      </c>
    </row>
    <row r="24" spans="2:15" ht="12.75" customHeight="1" x14ac:dyDescent="0.2">
      <c r="B24" s="72" t="s">
        <v>812</v>
      </c>
      <c r="C24" s="73" t="s">
        <v>813</v>
      </c>
      <c r="D24" s="73" t="s">
        <v>730</v>
      </c>
      <c r="E24" s="79">
        <v>994</v>
      </c>
      <c r="F24" s="73" t="s">
        <v>65</v>
      </c>
      <c r="G24" s="73" t="s">
        <v>459</v>
      </c>
      <c r="H24" s="73" t="s">
        <v>460</v>
      </c>
      <c r="I24" s="73" t="s">
        <v>50</v>
      </c>
      <c r="J24" s="74">
        <v>29</v>
      </c>
      <c r="K24" s="74">
        <v>120559.4</v>
      </c>
      <c r="L24" s="74">
        <v>126.80799</v>
      </c>
      <c r="M24" s="75">
        <v>7.4875422699999998E-4</v>
      </c>
      <c r="N24" s="75">
        <v>0.10598769332999999</v>
      </c>
      <c r="O24" s="76">
        <v>4.0581490609999998E-3</v>
      </c>
    </row>
    <row r="25" spans="2:15" ht="12.75" hidden="1" customHeight="1" x14ac:dyDescent="0.2"/>
    <row r="26" spans="2:15" ht="12.75" hidden="1" customHeight="1" x14ac:dyDescent="0.2"/>
    <row r="27" spans="2:15" ht="12.75" hidden="1" customHeight="1" x14ac:dyDescent="0.2"/>
    <row r="28" spans="2:15" ht="12.75" hidden="1" customHeight="1" x14ac:dyDescent="0.2"/>
    <row r="29" spans="2:15" ht="12.75" hidden="1" customHeight="1" x14ac:dyDescent="0.2"/>
    <row r="30" spans="2:15" ht="12.75" hidden="1" customHeight="1" x14ac:dyDescent="0.2"/>
    <row r="31" spans="2:15" ht="12.75" hidden="1" customHeight="1" x14ac:dyDescent="0.2"/>
    <row r="32" spans="2:15" ht="12.75" hidden="1" customHeight="1" x14ac:dyDescent="0.2"/>
    <row r="33" ht="12.75" hidden="1" customHeight="1" x14ac:dyDescent="0.2"/>
    <row r="34" ht="12.75" hidden="1" customHeight="1" x14ac:dyDescent="0.2"/>
    <row r="35" ht="12.75" hidden="1" customHeight="1" x14ac:dyDescent="0.2"/>
    <row r="36" ht="12.75" hidden="1" customHeight="1" x14ac:dyDescent="0.2"/>
    <row r="37" ht="12.75" hidden="1" customHeight="1" x14ac:dyDescent="0.2"/>
    <row r="38" ht="12.75" hidden="1" customHeight="1" x14ac:dyDescent="0.2"/>
    <row r="39" ht="12.75" hidden="1" customHeight="1" x14ac:dyDescent="0.2"/>
    <row r="40" ht="12.75" hidden="1" customHeight="1" x14ac:dyDescent="0.2"/>
    <row r="41" ht="12.75" hidden="1" customHeight="1" x14ac:dyDescent="0.2"/>
    <row r="42" ht="12.75" hidden="1" customHeight="1" x14ac:dyDescent="0.2"/>
    <row r="43" ht="12.75" hidden="1" customHeight="1" x14ac:dyDescent="0.2"/>
    <row r="44" ht="12.75" hidden="1" customHeight="1" x14ac:dyDescent="0.2"/>
    <row r="45" ht="12.75" hidden="1" customHeight="1" x14ac:dyDescent="0.2"/>
    <row r="46" ht="12.75" hidden="1" customHeight="1" x14ac:dyDescent="0.2"/>
    <row r="47" ht="12.75" hidden="1" customHeight="1" x14ac:dyDescent="0.2"/>
    <row r="48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L13"/>
  <sheetViews>
    <sheetView rightToLeft="1" workbookViewId="0">
      <selection activeCell="H36" sqref="H36"/>
    </sheetView>
  </sheetViews>
  <sheetFormatPr defaultRowHeight="12.75" customHeight="1" x14ac:dyDescent="0.2"/>
  <cols>
    <col min="2" max="2" width="32.7109375" bestFit="1" customWidth="1"/>
    <col min="3" max="3" width="29" bestFit="1" customWidth="1"/>
    <col min="4" max="4" width="15" bestFit="1" customWidth="1"/>
    <col min="5" max="6" width="13.7109375" bestFit="1" customWidth="1"/>
    <col min="7" max="7" width="12.42578125" bestFit="1" customWidth="1"/>
    <col min="8" max="8" width="10" bestFit="1" customWidth="1"/>
    <col min="9" max="9" width="13.7109375" bestFit="1" customWidth="1"/>
    <col min="10" max="10" width="29" bestFit="1" customWidth="1"/>
    <col min="11" max="11" width="34" bestFit="1" customWidth="1"/>
    <col min="12" max="12" width="30.140625" bestFit="1" customWidth="1"/>
  </cols>
  <sheetData>
    <row r="1" spans="2:12" ht="12.75" customHeight="1" x14ac:dyDescent="0.2">
      <c r="B1" s="1" t="s">
        <v>69</v>
      </c>
      <c r="C1" s="1" t="s">
        <v>1</v>
      </c>
    </row>
    <row r="2" spans="2:12" ht="12.75" customHeight="1" x14ac:dyDescent="0.2">
      <c r="B2" s="1" t="s">
        <v>2</v>
      </c>
      <c r="C2" s="1" t="s">
        <v>3</v>
      </c>
    </row>
    <row r="3" spans="2:12" ht="12.75" customHeight="1" x14ac:dyDescent="0.2">
      <c r="B3" s="1" t="s">
        <v>4</v>
      </c>
      <c r="C3" s="1" t="s">
        <v>5</v>
      </c>
    </row>
    <row r="4" spans="2:12" ht="12.75" customHeight="1" x14ac:dyDescent="0.2">
      <c r="B4" s="1" t="s">
        <v>6</v>
      </c>
      <c r="C4" s="2">
        <v>14482</v>
      </c>
    </row>
    <row r="6" spans="2:12" ht="12.75" customHeight="1" x14ac:dyDescent="0.2">
      <c r="B6" s="44" t="s">
        <v>814</v>
      </c>
      <c r="C6" s="45"/>
      <c r="D6" s="45"/>
      <c r="E6" s="45"/>
      <c r="F6" s="45"/>
      <c r="G6" s="45"/>
      <c r="H6" s="45"/>
      <c r="I6" s="45"/>
      <c r="J6" s="45"/>
      <c r="K6" s="45"/>
      <c r="L6" s="46"/>
    </row>
    <row r="7" spans="2:12" ht="12.75" customHeight="1" x14ac:dyDescent="0.2">
      <c r="B7" s="47" t="s">
        <v>815</v>
      </c>
      <c r="C7" s="48"/>
      <c r="D7" s="48"/>
      <c r="E7" s="48"/>
      <c r="F7" s="48"/>
      <c r="G7" s="48"/>
      <c r="H7" s="48"/>
      <c r="I7" s="48"/>
      <c r="J7" s="48"/>
      <c r="K7" s="48"/>
      <c r="L7" s="49"/>
    </row>
    <row r="8" spans="2:12" ht="12.75" customHeight="1" x14ac:dyDescent="0.2">
      <c r="B8" s="4" t="s">
        <v>71</v>
      </c>
      <c r="C8" s="4" t="s">
        <v>72</v>
      </c>
      <c r="D8" s="4" t="s">
        <v>110</v>
      </c>
      <c r="E8" s="4" t="s">
        <v>200</v>
      </c>
      <c r="F8" s="4" t="s">
        <v>76</v>
      </c>
      <c r="G8" s="4" t="s">
        <v>113</v>
      </c>
      <c r="H8" s="4" t="s">
        <v>114</v>
      </c>
      <c r="I8" s="4" t="s">
        <v>79</v>
      </c>
      <c r="J8" s="4" t="s">
        <v>116</v>
      </c>
      <c r="K8" s="4" t="s">
        <v>80</v>
      </c>
      <c r="L8" s="4" t="s">
        <v>202</v>
      </c>
    </row>
    <row r="9" spans="2:12" ht="12.75" customHeight="1" x14ac:dyDescent="0.2">
      <c r="B9" s="5"/>
      <c r="C9" s="5"/>
      <c r="D9" s="5"/>
      <c r="E9" s="5"/>
      <c r="F9" s="5"/>
      <c r="G9" s="6" t="s">
        <v>120</v>
      </c>
      <c r="H9" s="6" t="s">
        <v>121</v>
      </c>
      <c r="I9" s="6" t="s">
        <v>11</v>
      </c>
      <c r="J9" s="6" t="s">
        <v>12</v>
      </c>
      <c r="K9" s="6" t="s">
        <v>12</v>
      </c>
      <c r="L9" s="6" t="s">
        <v>12</v>
      </c>
    </row>
    <row r="10" spans="2:12" ht="12.75" customHeight="1" x14ac:dyDescent="0.2">
      <c r="B10" s="5"/>
      <c r="C10" s="6" t="s">
        <v>13</v>
      </c>
      <c r="D10" s="6" t="s">
        <v>14</v>
      </c>
      <c r="E10" s="6" t="s">
        <v>82</v>
      </c>
      <c r="F10" s="6" t="s">
        <v>83</v>
      </c>
      <c r="G10" s="6" t="s">
        <v>84</v>
      </c>
      <c r="H10" s="6" t="s">
        <v>85</v>
      </c>
      <c r="I10" s="6" t="s">
        <v>86</v>
      </c>
      <c r="J10" s="6" t="s">
        <v>87</v>
      </c>
      <c r="K10" s="6" t="s">
        <v>88</v>
      </c>
      <c r="L10" s="6" t="s">
        <v>89</v>
      </c>
    </row>
    <row r="11" spans="2:12" ht="12.75" customHeight="1" x14ac:dyDescent="0.2">
      <c r="B11" s="18" t="s">
        <v>816</v>
      </c>
      <c r="C11" s="9"/>
      <c r="D11" s="9"/>
      <c r="E11" s="9"/>
      <c r="F11" s="9"/>
      <c r="G11" s="9"/>
      <c r="H11" s="9"/>
      <c r="I11" s="9"/>
      <c r="J11" s="9"/>
      <c r="K11" s="9"/>
      <c r="L11" s="9"/>
    </row>
    <row r="12" spans="2:12" ht="12.75" customHeight="1" x14ac:dyDescent="0.2">
      <c r="B12" s="18" t="s">
        <v>817</v>
      </c>
      <c r="C12" s="9"/>
      <c r="D12" s="9"/>
      <c r="E12" s="9"/>
      <c r="F12" s="9"/>
      <c r="G12" s="9"/>
      <c r="H12" s="9"/>
      <c r="I12" s="9"/>
      <c r="J12" s="9"/>
      <c r="K12" s="9"/>
      <c r="L12" s="9"/>
    </row>
    <row r="13" spans="2:12" ht="12.75" customHeight="1" x14ac:dyDescent="0.2">
      <c r="B13" s="18" t="s">
        <v>818</v>
      </c>
      <c r="C13" s="9"/>
      <c r="D13" s="9"/>
      <c r="E13" s="9"/>
      <c r="F13" s="9"/>
      <c r="G13" s="9"/>
      <c r="H13" s="9"/>
      <c r="I13" s="9"/>
      <c r="J13" s="9"/>
      <c r="K13" s="9"/>
      <c r="L13" s="9"/>
    </row>
  </sheetData>
  <mergeCells count="2">
    <mergeCell ref="B6:L6"/>
    <mergeCell ref="B7:L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סכום נכסי הקרן</vt:lpstr>
      <vt:lpstr>מזומנים</vt:lpstr>
      <vt:lpstr>תעודות התחייבות ממשלתיות</vt:lpstr>
      <vt:lpstr>תעודות חוב מסחריות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סחיר-מוצרים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</vt:lpstr>
      <vt:lpstr>יתרת התחייבות להשקעה</vt:lpstr>
      <vt:lpstr>עלות מתואמת אגח קונצרני סחיר</vt:lpstr>
      <vt:lpstr>עלות מתואמת אגח קונצרני ל.סחיר</vt:lpstr>
      <vt:lpstr>עלות מתואמת מסגרות אשראי ללווים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3_4_14482_2023_Q4</dc:title>
  <cp:lastModifiedBy>Artiom Zelensky</cp:lastModifiedBy>
  <dcterms:created xsi:type="dcterms:W3CDTF">2024-03-18T07:53:05Z</dcterms:created>
  <dcterms:modified xsi:type="dcterms:W3CDTF">2024-04-02T11:33:50Z</dcterms:modified>
  <dc:language>עברית</dc:language>
</cp:coreProperties>
</file>